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atejkl\Desktop\web\SK\"/>
    </mc:Choice>
  </mc:AlternateContent>
  <xr:revisionPtr revIDLastSave="0" documentId="13_ncr:1_{EB0D4AD8-387D-4382-96DE-BA784992C1D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úvod" sheetId="2" r:id="rId1"/>
    <sheet name="vstupné údaje" sheetId="1" r:id="rId2"/>
    <sheet name="výpočet taríf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7" i="4" l="1"/>
  <c r="M5" i="4"/>
  <c r="K9" i="4" s="1"/>
  <c r="L9" i="4" s="1"/>
  <c r="L7" i="1" l="1"/>
  <c r="K7" i="1"/>
  <c r="J7" i="1"/>
  <c r="I7" i="1"/>
  <c r="H7" i="1"/>
  <c r="M12" i="1" l="1"/>
  <c r="M32" i="1" l="1"/>
  <c r="M31" i="1"/>
  <c r="M30" i="1"/>
  <c r="M29" i="1"/>
  <c r="M28" i="1"/>
  <c r="M27" i="1"/>
  <c r="M26" i="1"/>
  <c r="M23" i="1"/>
  <c r="M22" i="1"/>
  <c r="M21" i="1"/>
  <c r="M20" i="1"/>
  <c r="M19" i="1"/>
  <c r="M18" i="1"/>
  <c r="M17" i="1"/>
  <c r="L25" i="1"/>
  <c r="K25" i="1"/>
  <c r="L16" i="1"/>
  <c r="K16" i="1"/>
  <c r="M16" i="1" l="1"/>
  <c r="M25" i="1"/>
  <c r="M6" i="4" l="1"/>
  <c r="K10" i="4" s="1"/>
  <c r="L10" i="4" s="1"/>
</calcChain>
</file>

<file path=xl/sharedStrings.xml><?xml version="1.0" encoding="utf-8"?>
<sst xmlns="http://schemas.openxmlformats.org/spreadsheetml/2006/main" count="81" uniqueCount="43">
  <si>
    <t>%</t>
  </si>
  <si>
    <t>xxx</t>
  </si>
  <si>
    <t>Lanzhot</t>
  </si>
  <si>
    <t>Budince</t>
  </si>
  <si>
    <t>Velke Zlievce</t>
  </si>
  <si>
    <t>Velke Kapusany</t>
  </si>
  <si>
    <t>Vyrava</t>
  </si>
  <si>
    <t>Baumgarten</t>
  </si>
  <si>
    <t>EUR/MWh/d/y</t>
  </si>
  <si>
    <t>Disclaimer:</t>
  </si>
  <si>
    <t>bunky obsahujúce vstupné údaje</t>
  </si>
  <si>
    <t>bunky obsahujúce prepojenia na iný hárok</t>
  </si>
  <si>
    <t>bunky obsahujúce vypočítané údaje</t>
  </si>
  <si>
    <t>(i) poskytovanie komerčného, investičného alebo akéhokoľvek iného poradenstva;</t>
  </si>
  <si>
    <t>(ii) návrh, ani akceptáciu ponuky na uzatvorenie zmluvného vzťahu so spoločnosťou Eustream alebo tretími stranami; a/alebo</t>
  </si>
  <si>
    <t>(iii) záväzok, ani záruku poskytnutú spoločnosťou Eustream vo vzťahu k jej súčasným alebo budúcim prepravným tarifám.</t>
  </si>
  <si>
    <t>Vzhľadom na vyššie uvedené nesú zodpovednosť za používanie, hodnotenie, interpretáciu a/alebo analýzu Zjednodušeného Tarifného Modelu alebo akýchkoľvek informácii získaných v súvislosti s jeho použitím výlučne jeho užívatelia. Spoločnosť Eustream nenesie žiadnu zodpovednosť za obchodné, ani akékoľvek iné rozhodnutia prijaté na základe Zjedodušeného Tarifného Modelu alebo akýchkoľvek informácií získaných v súvislosti s jeho použitím a nie je povinná nahradiť akúkoľvek existujúcu, ani budúcu škodu alebo straty, ktoré by mohli byť priamo alebo nepriamo spôsobené použitím Zjednodušeného Tarifného Modelu alebo akýchkoľvek informácií získaných v súvislosti s jeho použitím.</t>
  </si>
  <si>
    <t>Ekonomické parametre</t>
  </si>
  <si>
    <t>Skutočná inflácia</t>
  </si>
  <si>
    <t>Odhad inflácie</t>
  </si>
  <si>
    <t>Inflácia</t>
  </si>
  <si>
    <t>Kapacitná časť cieľových výnosov</t>
  </si>
  <si>
    <t>mil. EUR</t>
  </si>
  <si>
    <t>pomer VSTUP</t>
  </si>
  <si>
    <t>pomer VÝSTUP</t>
  </si>
  <si>
    <t>Predpovedaná zazmluvnená kapacita</t>
  </si>
  <si>
    <t>VSTUP</t>
  </si>
  <si>
    <t>VÝSTUP</t>
  </si>
  <si>
    <t>Finálne referenčné ceny</t>
  </si>
  <si>
    <t>Kapacitná časť cieľových výnosov pre VSTUPY</t>
  </si>
  <si>
    <t>Kapacitná časť cieľových výnosov pre VÝSTUPY</t>
  </si>
  <si>
    <t>MWh/deň</t>
  </si>
  <si>
    <t>Hrubé VSTUPNÉ referenčné ceny</t>
  </si>
  <si>
    <t>Hrubé VÝSTUPNÉ referenčné ceny</t>
  </si>
  <si>
    <r>
      <t>Použitím Zjednodušeného Tarifného Modelu dostupného na webovom sídle spoločnosti eustream, a.s., so sídlom Votrubova 11/A, 821 09 Bratislava, Slovenská republika, IČO: 35 910 712, spoločnosť zapísaná v Obchodnom registri vedenom Mestským súdom Bratislava III, Oddiel: Sa, Vložka č.: 3480/B (ďalej len „</t>
    </r>
    <r>
      <rPr>
        <b/>
        <sz val="10"/>
        <color theme="1"/>
        <rFont val="Calibri"/>
        <family val="2"/>
        <charset val="238"/>
      </rPr>
      <t>Eustream</t>
    </r>
    <r>
      <rPr>
        <sz val="10"/>
        <color theme="1"/>
        <rFont val="Calibri"/>
        <family val="2"/>
        <charset val="238"/>
      </rPr>
      <t>“), jeho užívatelia berú na vedomie a súhlasia, že Zjednodušený Tarifný Model, vrátane akýchkoľvek informácii, ktoré obsahuje, nie je záväzný a má výlučne informatívny charakter. Zjednodušený Tarifný Model, ani výpočty alebo iné informácie získané v súvislosti s jeho použitím preto za žiadnych okolností nie je možné považovať za:</t>
    </r>
  </si>
  <si>
    <t>Finálne VSTUPNÉ referenčné ceny - hraničné body</t>
  </si>
  <si>
    <t>Finálne VÝSTUPNÉ referenčné ceny - hraničné body</t>
  </si>
  <si>
    <t>jednotky</t>
  </si>
  <si>
    <t>priemer (2026-2027)</t>
  </si>
  <si>
    <t>Kapacitná časť cieľových výnosov TOTAL</t>
  </si>
  <si>
    <t>Finálne VSTUPNÉ referenčné ceny - domáci bod</t>
  </si>
  <si>
    <t>Finálne VÝSTUPNÉ referenčné ceny - domáci bod</t>
  </si>
  <si>
    <t>domestic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</si>
</sst>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0000000000%"/>
    <numFmt numFmtId="165" formatCode="0.0"/>
    <numFmt numFmtId="166" formatCode="_-* #,##0_-;\-* #,##0_-;_-* &quot;-&quot;??_-;_-@_-"/>
    <numFmt numFmtId="167" formatCode="_-* #,##0.0_-;\-* #,##0.0_-;_-* &quot;-&quot;??_-;_-@_-"/>
  </numFmts>
  <fonts count="13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color rgb="FF00B0F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10" fontId="3" fillId="3" borderId="1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0" fontId="3" fillId="3" borderId="1" xfId="1" applyNumberFormat="1" applyFont="1" applyFill="1" applyBorder="1" applyProtection="1">
      <protection locked="0" hidden="1"/>
    </xf>
    <xf numFmtId="10" fontId="3" fillId="0" borderId="0" xfId="1" applyNumberFormat="1" applyFont="1" applyFill="1" applyBorder="1" applyProtection="1">
      <protection hidden="1"/>
    </xf>
    <xf numFmtId="164" fontId="3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5" fontId="3" fillId="0" borderId="0" xfId="0" applyNumberFormat="1" applyFont="1" applyProtection="1">
      <protection hidden="1"/>
    </xf>
    <xf numFmtId="165" fontId="3" fillId="3" borderId="1" xfId="0" applyNumberFormat="1" applyFont="1" applyFill="1" applyBorder="1" applyProtection="1">
      <protection locked="0" hidden="1"/>
    </xf>
    <xf numFmtId="0" fontId="4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3" fontId="4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166" fontId="0" fillId="0" borderId="0" xfId="4" applyNumberFormat="1" applyFont="1" applyFill="1"/>
    <xf numFmtId="166" fontId="3" fillId="3" borderId="1" xfId="4" applyNumberFormat="1" applyFont="1" applyFill="1" applyBorder="1" applyProtection="1">
      <protection locked="0" hidden="1"/>
    </xf>
    <xf numFmtId="167" fontId="3" fillId="0" borderId="0" xfId="4" applyNumberFormat="1" applyFont="1" applyProtection="1">
      <protection hidden="1"/>
    </xf>
    <xf numFmtId="166" fontId="3" fillId="0" borderId="0" xfId="4" applyNumberFormat="1" applyFont="1" applyProtection="1">
      <protection hidden="1"/>
    </xf>
    <xf numFmtId="166" fontId="4" fillId="0" borderId="0" xfId="4" applyNumberFormat="1" applyFont="1" applyProtection="1">
      <protection hidden="1"/>
    </xf>
    <xf numFmtId="167" fontId="9" fillId="0" borderId="0" xfId="4" applyNumberFormat="1" applyFont="1" applyProtection="1">
      <protection hidden="1"/>
    </xf>
    <xf numFmtId="167" fontId="3" fillId="5" borderId="1" xfId="4" applyNumberFormat="1" applyFont="1" applyFill="1" applyBorder="1" applyProtection="1">
      <protection hidden="1"/>
    </xf>
    <xf numFmtId="10" fontId="9" fillId="0" borderId="0" xfId="1" applyNumberFormat="1" applyFont="1" applyFill="1" applyBorder="1" applyAlignment="1">
      <alignment horizontal="right" vertical="center"/>
    </xf>
    <xf numFmtId="165" fontId="11" fillId="0" borderId="0" xfId="0" applyNumberFormat="1" applyFont="1" applyProtection="1">
      <protection hidden="1"/>
    </xf>
    <xf numFmtId="165" fontId="12" fillId="0" borderId="0" xfId="0" applyNumberFormat="1" applyFont="1" applyProtection="1">
      <protection hidden="1"/>
    </xf>
    <xf numFmtId="0" fontId="10" fillId="0" borderId="0" xfId="0" applyFont="1" applyProtection="1">
      <protection hidden="1"/>
    </xf>
  </cellXfs>
  <cellStyles count="5">
    <cellStyle name="_x000d__x000a_JournalTemplate=C:\COMFO\CTALK\JOURSTD.TPL_x000d__x000a_LbStateAddress=3 3 0 251 1 89 2 311_x000d__x000a_LbStateJou" xfId="3" xr:uid="{00000000-0005-0000-0000-000000000000}"/>
    <cellStyle name="Čiarka" xfId="4" builtinId="3"/>
    <cellStyle name="Normálna" xfId="0" builtinId="0"/>
    <cellStyle name="Normálna 7" xfId="2" xr:uid="{00000000-0005-0000-0000-000002000000}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17"/>
  <sheetViews>
    <sheetView zoomScale="80" zoomScaleNormal="80" workbookViewId="0"/>
  </sheetViews>
  <sheetFormatPr defaultColWidth="8.875" defaultRowHeight="15" x14ac:dyDescent="0.25"/>
  <cols>
    <col min="1" max="16384" width="8.875" style="1"/>
  </cols>
  <sheetData>
    <row r="3" spans="2:4" x14ac:dyDescent="0.25">
      <c r="B3" s="2" t="s">
        <v>1</v>
      </c>
      <c r="D3" s="1" t="s">
        <v>10</v>
      </c>
    </row>
    <row r="4" spans="2:4" x14ac:dyDescent="0.25">
      <c r="B4" s="30" t="s">
        <v>1</v>
      </c>
      <c r="D4" s="1" t="s">
        <v>11</v>
      </c>
    </row>
    <row r="5" spans="2:4" x14ac:dyDescent="0.25">
      <c r="B5" s="3" t="s">
        <v>1</v>
      </c>
      <c r="D5" s="1" t="s">
        <v>12</v>
      </c>
    </row>
    <row r="9" spans="2:4" x14ac:dyDescent="0.25">
      <c r="B9" s="1" t="s">
        <v>9</v>
      </c>
    </row>
    <row r="11" spans="2:4" x14ac:dyDescent="0.25">
      <c r="B11" s="4" t="s">
        <v>34</v>
      </c>
    </row>
    <row r="12" spans="2:4" x14ac:dyDescent="0.25">
      <c r="B12" s="4"/>
    </row>
    <row r="13" spans="2:4" x14ac:dyDescent="0.25">
      <c r="B13" s="4" t="s">
        <v>13</v>
      </c>
    </row>
    <row r="14" spans="2:4" x14ac:dyDescent="0.25">
      <c r="B14" s="4" t="s">
        <v>14</v>
      </c>
    </row>
    <row r="15" spans="2:4" x14ac:dyDescent="0.25">
      <c r="B15" s="4" t="s">
        <v>15</v>
      </c>
    </row>
    <row r="16" spans="2:4" x14ac:dyDescent="0.25">
      <c r="B16" s="4"/>
    </row>
    <row r="17" spans="2:2" x14ac:dyDescent="0.25">
      <c r="B17" s="4" t="s">
        <v>16</v>
      </c>
    </row>
  </sheetData>
  <sheetProtection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2"/>
  <sheetViews>
    <sheetView zoomScale="80" zoomScaleNormal="80" workbookViewId="0">
      <pane xSplit="7" ySplit="1" topLeftCell="H11" activePane="bottomRight" state="frozen"/>
      <selection pane="topRight" activeCell="H1" sqref="H1"/>
      <selection pane="bottomLeft" activeCell="A2" sqref="A2"/>
      <selection pane="bottomRight" activeCell="F42" sqref="F42"/>
    </sheetView>
  </sheetViews>
  <sheetFormatPr defaultColWidth="8.875" defaultRowHeight="15" x14ac:dyDescent="0.25"/>
  <cols>
    <col min="1" max="7" width="8.875" style="10"/>
    <col min="8" max="9" width="9" style="10" bestFit="1" customWidth="1"/>
    <col min="10" max="10" width="10.875" style="10" bestFit="1" customWidth="1"/>
    <col min="11" max="12" width="9.25" style="10" bestFit="1" customWidth="1"/>
    <col min="13" max="13" width="16.375" style="10" bestFit="1" customWidth="1"/>
    <col min="14" max="16384" width="8.875" style="10"/>
  </cols>
  <sheetData>
    <row r="1" spans="1:50" s="7" customFormat="1" x14ac:dyDescent="0.25">
      <c r="A1" s="5"/>
      <c r="B1" s="5"/>
      <c r="C1" s="5"/>
      <c r="D1" s="5"/>
      <c r="E1" s="5"/>
      <c r="F1" s="5"/>
      <c r="G1" s="6" t="s">
        <v>37</v>
      </c>
      <c r="H1" s="6">
        <v>2023</v>
      </c>
      <c r="I1" s="6">
        <v>2024</v>
      </c>
      <c r="J1" s="6">
        <v>2025</v>
      </c>
      <c r="K1" s="6">
        <v>2026</v>
      </c>
      <c r="L1" s="6">
        <v>2027</v>
      </c>
      <c r="M1" s="6" t="s">
        <v>38</v>
      </c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3" spans="1:50" x14ac:dyDescent="0.25">
      <c r="A3" s="8" t="s">
        <v>17</v>
      </c>
      <c r="B3" s="8"/>
      <c r="C3" s="8"/>
      <c r="D3" s="8"/>
      <c r="E3" s="8"/>
      <c r="F3" s="8"/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5" spans="1:50" x14ac:dyDescent="0.25">
      <c r="B5" s="10" t="s">
        <v>18</v>
      </c>
      <c r="G5" s="11" t="s">
        <v>0</v>
      </c>
      <c r="H5" s="12">
        <v>6.4000000000000001E-2</v>
      </c>
      <c r="I5" s="12">
        <v>2.5999999999999999E-2</v>
      </c>
      <c r="M5" s="13"/>
      <c r="N5" s="13"/>
      <c r="O5" s="14"/>
    </row>
    <row r="6" spans="1:50" x14ac:dyDescent="0.25">
      <c r="B6" s="10" t="s">
        <v>19</v>
      </c>
      <c r="G6" s="11" t="s">
        <v>0</v>
      </c>
      <c r="J6" s="12">
        <v>0.02</v>
      </c>
      <c r="K6" s="12">
        <v>0.02</v>
      </c>
      <c r="L6" s="12">
        <v>0.02</v>
      </c>
      <c r="M6" s="13"/>
      <c r="N6" s="13"/>
      <c r="O6" s="14"/>
    </row>
    <row r="7" spans="1:50" x14ac:dyDescent="0.25">
      <c r="B7" s="10" t="s">
        <v>20</v>
      </c>
      <c r="G7" s="11" t="s">
        <v>0</v>
      </c>
      <c r="H7" s="15">
        <f>SUM(H5:H6)</f>
        <v>6.4000000000000001E-2</v>
      </c>
      <c r="I7" s="15">
        <f t="shared" ref="I7:L7" si="0">SUM(I5:I6)</f>
        <v>2.5999999999999999E-2</v>
      </c>
      <c r="J7" s="15">
        <f t="shared" si="0"/>
        <v>0.02</v>
      </c>
      <c r="K7" s="15">
        <f t="shared" si="0"/>
        <v>0.02</v>
      </c>
      <c r="L7" s="15">
        <f t="shared" si="0"/>
        <v>0.02</v>
      </c>
    </row>
    <row r="9" spans="1:50" x14ac:dyDescent="0.25">
      <c r="B9" s="10" t="s">
        <v>21</v>
      </c>
      <c r="G9" s="10" t="s">
        <v>22</v>
      </c>
      <c r="J9" s="16"/>
      <c r="K9" s="16"/>
      <c r="L9" s="16"/>
      <c r="M9" s="17">
        <v>438.26400000000001</v>
      </c>
    </row>
    <row r="10" spans="1:50" x14ac:dyDescent="0.25">
      <c r="J10" s="16"/>
      <c r="K10" s="16"/>
      <c r="L10" s="16"/>
    </row>
    <row r="11" spans="1:50" x14ac:dyDescent="0.25">
      <c r="B11" s="10" t="s">
        <v>23</v>
      </c>
      <c r="G11" s="10" t="s">
        <v>0</v>
      </c>
      <c r="J11" s="16"/>
      <c r="K11" s="16"/>
      <c r="L11" s="16"/>
      <c r="M11" s="12">
        <v>0.5</v>
      </c>
    </row>
    <row r="12" spans="1:50" x14ac:dyDescent="0.25">
      <c r="B12" s="10" t="s">
        <v>24</v>
      </c>
      <c r="G12" s="10" t="s">
        <v>0</v>
      </c>
      <c r="J12" s="16"/>
      <c r="K12" s="16"/>
      <c r="L12" s="16"/>
      <c r="M12" s="15">
        <f t="shared" ref="M12" si="1">1-M11</f>
        <v>0.5</v>
      </c>
    </row>
    <row r="14" spans="1:50" x14ac:dyDescent="0.25">
      <c r="A14" s="8" t="s">
        <v>25</v>
      </c>
      <c r="B14" s="8"/>
      <c r="C14" s="8"/>
      <c r="D14" s="8"/>
      <c r="E14" s="8"/>
      <c r="F14" s="8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6" spans="1:50" x14ac:dyDescent="0.25">
      <c r="B16" s="18" t="s">
        <v>26</v>
      </c>
      <c r="C16" s="19"/>
      <c r="D16" s="19"/>
      <c r="E16" s="19"/>
      <c r="F16" s="19"/>
      <c r="G16" s="20" t="s">
        <v>31</v>
      </c>
      <c r="K16" s="21">
        <f t="shared" ref="K16:L16" si="2">SUM(K17:K23)</f>
        <v>157068.49315068492</v>
      </c>
      <c r="L16" s="21">
        <f t="shared" si="2"/>
        <v>157068.49315068492</v>
      </c>
      <c r="M16" s="21">
        <f t="shared" ref="M16:M23" si="3">AVERAGE(J16:L16)</f>
        <v>157068.49315068492</v>
      </c>
    </row>
    <row r="17" spans="2:13" x14ac:dyDescent="0.25">
      <c r="B17" s="23" t="s">
        <v>5</v>
      </c>
      <c r="G17" s="11" t="s">
        <v>31</v>
      </c>
      <c r="K17" s="24">
        <v>0</v>
      </c>
      <c r="L17" s="24">
        <v>0</v>
      </c>
      <c r="M17" s="26">
        <f t="shared" si="3"/>
        <v>0</v>
      </c>
    </row>
    <row r="18" spans="2:13" x14ac:dyDescent="0.25">
      <c r="B18" s="23" t="s">
        <v>2</v>
      </c>
      <c r="G18" s="11" t="s">
        <v>31</v>
      </c>
      <c r="K18" s="24">
        <v>56383.561643835616</v>
      </c>
      <c r="L18" s="24">
        <v>56383.561643835616</v>
      </c>
      <c r="M18" s="26">
        <f t="shared" si="3"/>
        <v>56383.561643835616</v>
      </c>
    </row>
    <row r="19" spans="2:13" x14ac:dyDescent="0.25">
      <c r="B19" s="23" t="s">
        <v>7</v>
      </c>
      <c r="G19" s="11" t="s">
        <v>31</v>
      </c>
      <c r="K19" s="24">
        <v>14383.561643835616</v>
      </c>
      <c r="L19" s="24">
        <v>14383.561643835616</v>
      </c>
      <c r="M19" s="26">
        <f t="shared" si="3"/>
        <v>14383.561643835616</v>
      </c>
    </row>
    <row r="20" spans="2:13" x14ac:dyDescent="0.25">
      <c r="B20" s="23" t="s">
        <v>42</v>
      </c>
      <c r="G20" s="11" t="s">
        <v>31</v>
      </c>
      <c r="K20" s="24">
        <v>0</v>
      </c>
      <c r="L20" s="24">
        <v>0</v>
      </c>
      <c r="M20" s="26">
        <f t="shared" si="3"/>
        <v>0</v>
      </c>
    </row>
    <row r="21" spans="2:13" x14ac:dyDescent="0.25">
      <c r="B21" s="23" t="s">
        <v>3</v>
      </c>
      <c r="G21" s="11" t="s">
        <v>31</v>
      </c>
      <c r="K21" s="24">
        <v>0</v>
      </c>
      <c r="L21" s="24">
        <v>0</v>
      </c>
      <c r="M21" s="26">
        <f t="shared" si="3"/>
        <v>0</v>
      </c>
    </row>
    <row r="22" spans="2:13" x14ac:dyDescent="0.25">
      <c r="B22" s="23" t="s">
        <v>4</v>
      </c>
      <c r="G22" s="11" t="s">
        <v>31</v>
      </c>
      <c r="K22" s="24">
        <v>86301.369863013693</v>
      </c>
      <c r="L22" s="24">
        <v>86301.369863013693</v>
      </c>
      <c r="M22" s="26">
        <f t="shared" si="3"/>
        <v>86301.369863013693</v>
      </c>
    </row>
    <row r="23" spans="2:13" x14ac:dyDescent="0.25">
      <c r="B23" s="23" t="s">
        <v>6</v>
      </c>
      <c r="G23" s="11" t="s">
        <v>31</v>
      </c>
      <c r="K23" s="24">
        <v>0</v>
      </c>
      <c r="L23" s="24">
        <v>0</v>
      </c>
      <c r="M23" s="26">
        <f t="shared" si="3"/>
        <v>0</v>
      </c>
    </row>
    <row r="24" spans="2:13" x14ac:dyDescent="0.25">
      <c r="B24" s="7"/>
      <c r="G24" s="11"/>
      <c r="M24" s="26"/>
    </row>
    <row r="25" spans="2:13" x14ac:dyDescent="0.25">
      <c r="B25" s="18" t="s">
        <v>27</v>
      </c>
      <c r="C25" s="19"/>
      <c r="D25" s="19"/>
      <c r="E25" s="19"/>
      <c r="F25" s="19"/>
      <c r="G25" s="20" t="s">
        <v>31</v>
      </c>
      <c r="K25" s="21">
        <f t="shared" ref="K25:L25" si="4">SUM(K26:K32)</f>
        <v>157068.49315068492</v>
      </c>
      <c r="L25" s="21">
        <f t="shared" si="4"/>
        <v>157068.49315068492</v>
      </c>
      <c r="M25" s="27">
        <f t="shared" ref="M25:M32" si="5">AVERAGE(J25:L25)</f>
        <v>157068.49315068492</v>
      </c>
    </row>
    <row r="26" spans="2:13" x14ac:dyDescent="0.25">
      <c r="B26" s="23" t="s">
        <v>5</v>
      </c>
      <c r="G26" s="11" t="s">
        <v>31</v>
      </c>
      <c r="K26" s="24">
        <v>0</v>
      </c>
      <c r="L26" s="24">
        <v>0</v>
      </c>
      <c r="M26" s="26">
        <f t="shared" si="5"/>
        <v>0</v>
      </c>
    </row>
    <row r="27" spans="2:13" x14ac:dyDescent="0.25">
      <c r="B27" s="23" t="s">
        <v>2</v>
      </c>
      <c r="G27" s="11" t="s">
        <v>31</v>
      </c>
      <c r="K27" s="24">
        <v>0</v>
      </c>
      <c r="L27" s="24">
        <v>0</v>
      </c>
      <c r="M27" s="26">
        <f t="shared" si="5"/>
        <v>0</v>
      </c>
    </row>
    <row r="28" spans="2:13" x14ac:dyDescent="0.25">
      <c r="B28" s="23" t="s">
        <v>7</v>
      </c>
      <c r="G28" s="11" t="s">
        <v>31</v>
      </c>
      <c r="K28" s="24">
        <v>0</v>
      </c>
      <c r="L28" s="24">
        <v>0</v>
      </c>
      <c r="M28" s="26">
        <f t="shared" si="5"/>
        <v>0</v>
      </c>
    </row>
    <row r="29" spans="2:13" x14ac:dyDescent="0.25">
      <c r="B29" s="23" t="s">
        <v>42</v>
      </c>
      <c r="G29" s="11" t="s">
        <v>31</v>
      </c>
      <c r="K29" s="24">
        <v>128301.36986301369</v>
      </c>
      <c r="L29" s="24">
        <v>128301.36986301369</v>
      </c>
      <c r="M29" s="26">
        <f t="shared" si="5"/>
        <v>128301.36986301369</v>
      </c>
    </row>
    <row r="30" spans="2:13" x14ac:dyDescent="0.25">
      <c r="B30" s="23" t="s">
        <v>3</v>
      </c>
      <c r="G30" s="11" t="s">
        <v>31</v>
      </c>
      <c r="K30" s="24">
        <v>28767.123287671231</v>
      </c>
      <c r="L30" s="24">
        <v>28767.123287671231</v>
      </c>
      <c r="M30" s="26">
        <f t="shared" si="5"/>
        <v>28767.123287671231</v>
      </c>
    </row>
    <row r="31" spans="2:13" x14ac:dyDescent="0.25">
      <c r="B31" s="23" t="s">
        <v>4</v>
      </c>
      <c r="G31" s="11" t="s">
        <v>31</v>
      </c>
      <c r="K31" s="24">
        <v>0</v>
      </c>
      <c r="L31" s="24">
        <v>0</v>
      </c>
      <c r="M31" s="26">
        <f t="shared" si="5"/>
        <v>0</v>
      </c>
    </row>
    <row r="32" spans="2:13" x14ac:dyDescent="0.25">
      <c r="B32" s="23" t="s">
        <v>6</v>
      </c>
      <c r="G32" s="11" t="s">
        <v>31</v>
      </c>
      <c r="K32" s="24">
        <v>0</v>
      </c>
      <c r="L32" s="24">
        <v>0</v>
      </c>
      <c r="M32" s="26">
        <f t="shared" si="5"/>
        <v>0</v>
      </c>
    </row>
  </sheetData>
  <sheetProtection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16"/>
  <sheetViews>
    <sheetView tabSelected="1" zoomScale="80" zoomScaleNormal="8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C34" sqref="C34"/>
    </sheetView>
  </sheetViews>
  <sheetFormatPr defaultColWidth="8.875" defaultRowHeight="15" x14ac:dyDescent="0.25"/>
  <cols>
    <col min="1" max="7" width="8.875" style="10"/>
    <col min="8" max="10" width="4.375" style="10" bestFit="1" customWidth="1"/>
    <col min="11" max="12" width="8.875" style="10"/>
    <col min="13" max="13" width="16.375" style="10" bestFit="1" customWidth="1"/>
    <col min="14" max="16384" width="8.875" style="10"/>
  </cols>
  <sheetData>
    <row r="1" spans="1:50" s="7" customFormat="1" x14ac:dyDescent="0.25">
      <c r="A1" s="5"/>
      <c r="B1" s="5"/>
      <c r="C1" s="5"/>
      <c r="D1" s="5"/>
      <c r="E1" s="5"/>
      <c r="F1" s="5"/>
      <c r="G1" s="6" t="s">
        <v>37</v>
      </c>
      <c r="H1" s="6"/>
      <c r="I1" s="6"/>
      <c r="J1" s="6"/>
      <c r="K1" s="6">
        <v>2026</v>
      </c>
      <c r="L1" s="6">
        <v>2027</v>
      </c>
      <c r="M1" s="6" t="s">
        <v>38</v>
      </c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3" spans="1:50" x14ac:dyDescent="0.25">
      <c r="A3" s="8" t="s">
        <v>28</v>
      </c>
      <c r="B3" s="8"/>
      <c r="C3" s="8"/>
      <c r="D3" s="8"/>
      <c r="E3" s="8"/>
      <c r="F3" s="8"/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5" spans="1:50" x14ac:dyDescent="0.25">
      <c r="B5" s="10" t="s">
        <v>29</v>
      </c>
      <c r="G5" s="10" t="s">
        <v>22</v>
      </c>
      <c r="M5" s="31">
        <f>'vstupné údaje'!M9*'vstupné údaje'!M11</f>
        <v>219.13200000000001</v>
      </c>
    </row>
    <row r="6" spans="1:50" x14ac:dyDescent="0.25">
      <c r="B6" s="10" t="s">
        <v>30</v>
      </c>
      <c r="G6" s="10" t="s">
        <v>22</v>
      </c>
      <c r="M6" s="31">
        <f>'vstupné údaje'!M9*'vstupné údaje'!M12</f>
        <v>219.13200000000001</v>
      </c>
    </row>
    <row r="7" spans="1:50" s="22" customFormat="1" x14ac:dyDescent="0.25">
      <c r="B7" s="33" t="s">
        <v>39</v>
      </c>
      <c r="G7" s="33" t="s">
        <v>22</v>
      </c>
      <c r="M7" s="32">
        <f>SUM(M5:M6)</f>
        <v>438.26400000000001</v>
      </c>
    </row>
    <row r="8" spans="1:50" s="22" customFormat="1" x14ac:dyDescent="0.25"/>
    <row r="9" spans="1:50" x14ac:dyDescent="0.25">
      <c r="B9" s="10" t="s">
        <v>32</v>
      </c>
      <c r="G9" s="10" t="s">
        <v>8</v>
      </c>
      <c r="K9" s="25">
        <f>(M5)*1000000/'vstupné údaje'!M16</f>
        <v>1395.1365777080064</v>
      </c>
      <c r="L9" s="28">
        <f>K9</f>
        <v>1395.1365777080064</v>
      </c>
    </row>
    <row r="10" spans="1:50" x14ac:dyDescent="0.25">
      <c r="B10" s="10" t="s">
        <v>33</v>
      </c>
      <c r="G10" s="10" t="s">
        <v>8</v>
      </c>
      <c r="K10" s="25">
        <f>(M6)*1000000/'vstupné údaje'!M25</f>
        <v>1395.1365777080064</v>
      </c>
      <c r="L10" s="28">
        <f>K10</f>
        <v>1395.1365777080064</v>
      </c>
    </row>
    <row r="11" spans="1:50" x14ac:dyDescent="0.25">
      <c r="K11" s="25"/>
      <c r="L11" s="25"/>
    </row>
    <row r="12" spans="1:50" x14ac:dyDescent="0.25">
      <c r="B12" s="10" t="s">
        <v>35</v>
      </c>
      <c r="G12" s="10" t="s">
        <v>8</v>
      </c>
      <c r="J12" s="16"/>
      <c r="K12" s="29">
        <v>620.5</v>
      </c>
      <c r="L12" s="29">
        <v>620.5</v>
      </c>
    </row>
    <row r="13" spans="1:50" x14ac:dyDescent="0.25">
      <c r="B13" s="10" t="s">
        <v>36</v>
      </c>
      <c r="G13" s="10" t="s">
        <v>8</v>
      </c>
      <c r="J13" s="16"/>
      <c r="K13" s="29">
        <v>620.5</v>
      </c>
      <c r="L13" s="29">
        <v>620.5</v>
      </c>
    </row>
    <row r="14" spans="1:50" x14ac:dyDescent="0.25">
      <c r="K14" s="25"/>
      <c r="L14" s="25"/>
    </row>
    <row r="15" spans="1:50" x14ac:dyDescent="0.25">
      <c r="B15" s="10" t="s">
        <v>40</v>
      </c>
      <c r="G15" s="10" t="s">
        <v>8</v>
      </c>
      <c r="K15" s="29">
        <v>584</v>
      </c>
      <c r="L15" s="29">
        <v>584</v>
      </c>
    </row>
    <row r="16" spans="1:50" x14ac:dyDescent="0.25">
      <c r="B16" s="10" t="s">
        <v>41</v>
      </c>
      <c r="G16" s="10" t="s">
        <v>8</v>
      </c>
      <c r="K16" s="29">
        <v>584</v>
      </c>
      <c r="L16" s="29">
        <v>584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BF73F32EA59F4981A9F595DBC2E1C9" ma:contentTypeVersion="2" ma:contentTypeDescription="Umožňuje vytvoriť nový dokument." ma:contentTypeScope="" ma:versionID="d4a566b012a264e236af0139539804d8">
  <xsd:schema xmlns:xsd="http://www.w3.org/2001/XMLSchema" xmlns:xs="http://www.w3.org/2001/XMLSchema" xmlns:p="http://schemas.microsoft.com/office/2006/metadata/properties" xmlns:ns2="866d6e72-fa6c-4dc1-b7b0-660bcfe99e89" targetNamespace="http://schemas.microsoft.com/office/2006/metadata/properties" ma:root="true" ma:fieldsID="eb48ff0504c9519f7d6f1bef9718e874" ns2:_="">
    <xsd:import namespace="866d6e72-fa6c-4dc1-b7b0-660bcfe99e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6d6e72-fa6c-4dc1-b7b0-660bcfe99e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7F6362-01EE-48F5-B643-00DF73CB5A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59D6F3-D919-4F6E-88A5-4F6292285C6D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866d6e72-fa6c-4dc1-b7b0-660bcfe99e89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8CB5BC-08E5-432D-B956-5F2AF8C0B3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6d6e72-fa6c-4dc1-b7b0-660bcfe99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úvod</vt:lpstr>
      <vt:lpstr>vstupné údaje</vt:lpstr>
      <vt:lpstr>výpočet taríf</vt:lpstr>
    </vt:vector>
  </TitlesOfParts>
  <Company>eustream,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Ľalík Michal</dc:creator>
  <cp:lastModifiedBy>author</cp:lastModifiedBy>
  <dcterms:created xsi:type="dcterms:W3CDTF">2018-09-11T07:12:58Z</dcterms:created>
  <dcterms:modified xsi:type="dcterms:W3CDTF">2025-10-07T08:46:07Z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0x010100FCBF73F32EA59F4981A9F595DBC2E1C9</vt:lpwstr>
  </property>
</Properties>
</file>