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eustream.local\home\ba\kittro\Práca\2026\LK_zamykanie\"/>
    </mc:Choice>
  </mc:AlternateContent>
  <xr:revisionPtr revIDLastSave="0" documentId="13_ncr:1_{1229E748-47E5-45C6-ABB6-3CFF019CBC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ysvetlivky" sheetId="6" r:id="rId1"/>
    <sheet name="úvod" sheetId="2" r:id="rId2"/>
    <sheet name="vstupné údaje" sheetId="1" r:id="rId3"/>
    <sheet name="výpočet taríf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0" i="4" l="1"/>
  <c r="K9" i="4"/>
  <c r="M7" i="4"/>
  <c r="L7" i="1"/>
  <c r="K7" i="1"/>
  <c r="J7" i="1"/>
  <c r="I7" i="1"/>
  <c r="H7" i="1"/>
  <c r="M12" i="1" l="1"/>
  <c r="M32" i="1" l="1"/>
  <c r="M31" i="1"/>
  <c r="M30" i="1"/>
  <c r="M29" i="1"/>
  <c r="M28" i="1"/>
  <c r="M27" i="1"/>
  <c r="M26" i="1"/>
  <c r="M23" i="1"/>
  <c r="M22" i="1"/>
  <c r="M21" i="1"/>
  <c r="M20" i="1"/>
  <c r="M19" i="1"/>
  <c r="M18" i="1"/>
  <c r="M17" i="1"/>
  <c r="L25" i="1"/>
  <c r="K25" i="1"/>
  <c r="L16" i="1"/>
  <c r="K16" i="1"/>
  <c r="M16" i="1" l="1"/>
  <c r="M25" i="1"/>
  <c r="M5" i="4" l="1"/>
  <c r="M6" i="4"/>
  <c r="L10" i="4" l="1"/>
  <c r="L9" i="4"/>
</calcChain>
</file>

<file path=xl/sharedStrings.xml><?xml version="1.0" encoding="utf-8"?>
<sst xmlns="http://schemas.openxmlformats.org/spreadsheetml/2006/main" count="91" uniqueCount="51">
  <si>
    <t>%</t>
  </si>
  <si>
    <t>xxx</t>
  </si>
  <si>
    <t>Lanzhot</t>
  </si>
  <si>
    <t>Budince</t>
  </si>
  <si>
    <t>Domestic Point</t>
  </si>
  <si>
    <t>Velke Zlievce</t>
  </si>
  <si>
    <t>Velke Kapusany</t>
  </si>
  <si>
    <t>Vyrava</t>
  </si>
  <si>
    <t>Baumgarten</t>
  </si>
  <si>
    <t>EUR/MWh/d/y</t>
  </si>
  <si>
    <t>Disclaimer:</t>
  </si>
  <si>
    <t>bunky obsahujúce vstupné údaje</t>
  </si>
  <si>
    <t>bunky obsahujúce prepojenia na iný hárok</t>
  </si>
  <si>
    <t>bunky obsahujúce vypočítané údaje</t>
  </si>
  <si>
    <t>(i) poskytovanie komerčného, investičného alebo akéhokoľvek iného poradenstva;</t>
  </si>
  <si>
    <t>(ii) návrh, ani akceptáciu ponuky na uzatvorenie zmluvného vzťahu so spoločnosťou Eustream alebo tretími stranami; a/alebo</t>
  </si>
  <si>
    <t>(iii) záväzok, ani záruku poskytnutú spoločnosťou Eustream vo vzťahu k jej súčasným alebo budúcim prepravným tarifám.</t>
  </si>
  <si>
    <t>Vzhľadom na vyššie uvedené nesú zodpovednosť za používanie, hodnotenie, interpretáciu a/alebo analýzu Zjednodušeného Tarifného Modelu alebo akýchkoľvek informácii získaných v súvislosti s jeho použitím výlučne jeho užívatelia. Spoločnosť Eustream nenesie žiadnu zodpovednosť za obchodné, ani akékoľvek iné rozhodnutia prijaté na základe Zjedodušeného Tarifného Modelu alebo akýchkoľvek informácií získaných v súvislosti s jeho použitím a nie je povinná nahradiť akúkoľvek existujúcu, ani budúcu škodu alebo straty, ktoré by mohli byť priamo alebo nepriamo spôsobené použitím Zjednodušeného Tarifného Modelu alebo akýchkoľvek informácií získaných v súvislosti s jeho použitím.</t>
  </si>
  <si>
    <t>Ekonomické parametre</t>
  </si>
  <si>
    <t>Skutočná inflácia</t>
  </si>
  <si>
    <t>Odhad inflácie</t>
  </si>
  <si>
    <t>Inflácia</t>
  </si>
  <si>
    <t>Kapacitná časť cieľových výnosov</t>
  </si>
  <si>
    <t>mil. EUR</t>
  </si>
  <si>
    <t>pomer VSTUP</t>
  </si>
  <si>
    <t>pomer VÝSTUP</t>
  </si>
  <si>
    <t>Predpovedaná zazmluvnená kapacita</t>
  </si>
  <si>
    <t>VSTUP</t>
  </si>
  <si>
    <t>VÝSTUP</t>
  </si>
  <si>
    <t>Finálne referenčné ceny</t>
  </si>
  <si>
    <t>Kapacitná časť cieľových výnosov pre VSTUPY</t>
  </si>
  <si>
    <t>Kapacitná časť cieľových výnosov pre VÝSTUPY</t>
  </si>
  <si>
    <t>MWh/deň</t>
  </si>
  <si>
    <t>Hrubé VSTUPNÉ referenčné ceny</t>
  </si>
  <si>
    <t>Hrubé VÝSTUPNÉ referenčné ceny</t>
  </si>
  <si>
    <r>
      <t>Použitím Zjednodušeného Tarifného Modelu dostupného na webovom sídle spoločnosti eustream, a.s., so sídlom Votrubova 11/A, 821 09 Bratislava, Slovenská republika, IČO: 35 910 712, spoločnosť zapísaná v Obchodnom registri vedenom Mestským súdom Bratislava III, Oddiel: Sa, Vložka č.: 3480/B (ďalej len „</t>
    </r>
    <r>
      <rPr>
        <b/>
        <sz val="10"/>
        <color theme="1"/>
        <rFont val="Calibri"/>
        <family val="2"/>
        <charset val="238"/>
      </rPr>
      <t>Eustream</t>
    </r>
    <r>
      <rPr>
        <sz val="10"/>
        <color theme="1"/>
        <rFont val="Calibri"/>
        <family val="2"/>
        <charset val="238"/>
      </rPr>
      <t>“), jeho užívatelia berú na vedomie a súhlasia, že Zjednodušený Tarifný Model, vrátane akýchkoľvek informácii, ktoré obsahuje, nie je záväzný a má výlučne informatívny charakter. Zjednodušený Tarifný Model, ani výpočty alebo iné informácie získané v súvislosti s jeho použitím preto za žiadnych okolností nie je možné považovať za:</t>
    </r>
  </si>
  <si>
    <t>jednotky</t>
  </si>
  <si>
    <t xml:space="preserve">Pozn. II: Pevádzkovateľ prepravnej siete eustream, a.s. taktiež zverejňuje zjednodušený a pravidelne aktualizovaný tarifný model na svojom webovom sídle v časti „Produkty a služby &gt;&gt; Preprava &gt;&gt; Tarify a online výpočet ceny &gt;&gt; Online cenová kalkulačka“ (viď priložený link):
https://tis.eustream.sk/sk/aplikacie/cenova-kalkulacka/
</t>
  </si>
  <si>
    <t xml:space="preserve">Disclaimer: Model slúži len na informatívne účely a bol vytvorený prevádzkovateľom prepravnej siete eustream, a.s. za účelom plnenia si legislatívnej povinnosti prevádzkovateľa prepravnej siete eustream, a.s. podľa ustanovení čl. 30 ods. 2 písm. b) TAR NC. Právne záväzné sú príslušné cenové rozhodnutia vydané Úradom pre reguláciu sieťových odvetví. </t>
  </si>
  <si>
    <t>XX</t>
  </si>
  <si>
    <t>odkaz</t>
  </si>
  <si>
    <t>výpočtové pole</t>
  </si>
  <si>
    <t>vstupné údaje</t>
  </si>
  <si>
    <t>TAR NC čl. 30 ods. 2 písm. b) - Informácie týkajúce sa zjednodušeného a pravidelne aktualizovaného tarifného modelu spolu s vysvetlením jeho použitia, ktorý užívateľom siete umožní vypočítať prepravné tarify na aktuálne tarifné obdobie a odhadnúť ich možný vývoj po jeho skončení</t>
  </si>
  <si>
    <t xml:space="preserve">Pozn. I: Model obsahuje prepočet referenčných cien, ktoré sú pre Prepojovacie body EÚ zároveň cenami vyvolávacími. Vyvolávacie ceny pre body iné ako Prepojovacie body EÚ vychádzajú z referenčných cien, ale ich finálne stanovenie je založené na odlišnej metodike, vychádzajúcej z národnej legislatívy. </t>
  </si>
  <si>
    <t>Finálne VSTUPNÉ referenčné ceny - Prepojovacie body EÚ</t>
  </si>
  <si>
    <t>Finálne VÝSTUPNÉ referenčné ceny - Prepojovacie body EÚ</t>
  </si>
  <si>
    <t>Finálne VSTUPNÉ referenčné ceny - domáci bod</t>
  </si>
  <si>
    <t>Finálne VÝSTUPNÉ referenčné ceny - domáci bod</t>
  </si>
  <si>
    <t>Kapacitná časť cieľových výnosov TOTAL</t>
  </si>
  <si>
    <t>priemer (2026-2027)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</si>
</sst>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00000000000%"/>
    <numFmt numFmtId="165" formatCode="0.0"/>
    <numFmt numFmtId="166" formatCode="_-* #,##0.0_-;\-* #,##0.0_-;_-* &quot;-&quot;??_-;_-@_-"/>
  </numFmts>
  <fonts count="13" x14ac:knownFonts="1"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B0F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6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10" fontId="3" fillId="3" borderId="1" xfId="1" applyNumberFormat="1" applyFont="1" applyFill="1" applyBorder="1" applyAlignment="1">
      <alignment horizontal="right" vertical="center"/>
    </xf>
    <xf numFmtId="10" fontId="3" fillId="0" borderId="1" xfId="1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7" fillId="0" borderId="0" xfId="0" applyFont="1" applyAlignment="1">
      <alignment vertical="center"/>
    </xf>
    <xf numFmtId="0" fontId="2" fillId="2" borderId="0" xfId="0" applyFont="1" applyFill="1" applyProtection="1">
      <protection hidden="1"/>
    </xf>
    <xf numFmtId="0" fontId="2" fillId="2" borderId="0" xfId="0" applyFont="1" applyFill="1" applyAlignment="1" applyProtection="1">
      <alignment horizontal="center"/>
      <protection hidden="1"/>
    </xf>
    <xf numFmtId="0" fontId="3" fillId="0" borderId="0" xfId="0" applyFont="1" applyProtection="1">
      <protection hidden="1"/>
    </xf>
    <xf numFmtId="0" fontId="2" fillId="4" borderId="0" xfId="0" applyFont="1" applyFill="1" applyProtection="1">
      <protection hidden="1"/>
    </xf>
    <xf numFmtId="0" fontId="2" fillId="4" borderId="0" xfId="0" applyFont="1" applyFill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10" fontId="3" fillId="3" borderId="1" xfId="1" applyNumberFormat="1" applyFont="1" applyFill="1" applyBorder="1" applyProtection="1">
      <protection locked="0" hidden="1"/>
    </xf>
    <xf numFmtId="10" fontId="3" fillId="0" borderId="0" xfId="1" applyNumberFormat="1" applyFont="1" applyFill="1" applyBorder="1" applyProtection="1">
      <protection hidden="1"/>
    </xf>
    <xf numFmtId="164" fontId="3" fillId="0" borderId="0" xfId="0" applyNumberFormat="1" applyFont="1" applyProtection="1">
      <protection hidden="1"/>
    </xf>
    <xf numFmtId="10" fontId="3" fillId="0" borderId="0" xfId="0" applyNumberFormat="1" applyFont="1" applyProtection="1">
      <protection hidden="1"/>
    </xf>
    <xf numFmtId="165" fontId="3" fillId="0" borderId="0" xfId="0" applyNumberFormat="1" applyFont="1" applyProtection="1">
      <protection hidden="1"/>
    </xf>
    <xf numFmtId="165" fontId="3" fillId="3" borderId="1" xfId="0" applyNumberFormat="1" applyFont="1" applyFill="1" applyBorder="1" applyProtection="1">
      <protection locked="0" hidden="1"/>
    </xf>
    <xf numFmtId="0" fontId="4" fillId="0" borderId="0" xfId="0" applyFont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3" fontId="4" fillId="0" borderId="0" xfId="0" applyNumberFormat="1" applyFont="1" applyProtection="1">
      <protection hidden="1"/>
    </xf>
    <xf numFmtId="3" fontId="3" fillId="3" borderId="1" xfId="0" applyNumberFormat="1" applyFont="1" applyFill="1" applyBorder="1" applyProtection="1">
      <protection locked="0" hidden="1"/>
    </xf>
    <xf numFmtId="3" fontId="3" fillId="0" borderId="0" xfId="0" applyNumberFormat="1" applyFont="1" applyProtection="1">
      <protection hidden="1"/>
    </xf>
    <xf numFmtId="0" fontId="5" fillId="0" borderId="0" xfId="0" applyFont="1" applyProtection="1">
      <protection hidden="1"/>
    </xf>
    <xf numFmtId="0" fontId="3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right"/>
    </xf>
    <xf numFmtId="0" fontId="3" fillId="3" borderId="1" xfId="2" applyFont="1" applyFill="1" applyBorder="1" applyAlignment="1">
      <alignment horizontal="right"/>
    </xf>
    <xf numFmtId="0" fontId="4" fillId="0" borderId="0" xfId="0" applyFont="1" applyAlignment="1">
      <alignment wrapText="1"/>
    </xf>
    <xf numFmtId="166" fontId="3" fillId="0" borderId="0" xfId="4" applyNumberFormat="1" applyFont="1" applyProtection="1">
      <protection hidden="1"/>
    </xf>
    <xf numFmtId="166" fontId="5" fillId="0" borderId="0" xfId="4" applyNumberFormat="1" applyFont="1" applyProtection="1">
      <protection hidden="1"/>
    </xf>
    <xf numFmtId="0" fontId="10" fillId="0" borderId="0" xfId="0" applyFont="1" applyProtection="1">
      <protection hidden="1"/>
    </xf>
    <xf numFmtId="166" fontId="11" fillId="0" borderId="0" xfId="4" applyNumberFormat="1" applyFont="1" applyProtection="1">
      <protection hidden="1"/>
    </xf>
    <xf numFmtId="43" fontId="3" fillId="0" borderId="0" xfId="4" applyNumberFormat="1" applyFont="1" applyProtection="1">
      <protection hidden="1"/>
    </xf>
    <xf numFmtId="43" fontId="12" fillId="0" borderId="0" xfId="4" applyNumberFormat="1" applyFont="1" applyProtection="1">
      <protection hidden="1"/>
    </xf>
    <xf numFmtId="43" fontId="3" fillId="5" borderId="1" xfId="4" applyNumberFormat="1" applyFont="1" applyFill="1" applyBorder="1" applyProtection="1">
      <protection locked="0" hidden="1"/>
    </xf>
    <xf numFmtId="0" fontId="7" fillId="0" borderId="0" xfId="0" applyFont="1" applyAlignment="1">
      <alignment vertical="center" wrapText="1"/>
    </xf>
  </cellXfs>
  <cellStyles count="5">
    <cellStyle name="_x000d__x000a_JournalTemplate=C:\COMFO\CTALK\JOURSTD.TPL_x000d__x000a_LbStateAddress=3 3 0 251 1 89 2 311_x000d__x000a_LbStateJou" xfId="3" xr:uid="{00000000-0005-0000-0000-000000000000}"/>
    <cellStyle name="Čiarka" xfId="4" builtinId="3"/>
    <cellStyle name="Normálna" xfId="0" builtinId="0"/>
    <cellStyle name="Normálna 7" xfId="2" xr:uid="{00000000-0005-0000-0000-000002000000}"/>
    <cellStyle name="Percentá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10991-8209-4E13-BAF1-B73179188BEB}">
  <dimension ref="B1:C10"/>
  <sheetViews>
    <sheetView tabSelected="1" workbookViewId="0">
      <selection activeCell="L8" sqref="L8"/>
    </sheetView>
  </sheetViews>
  <sheetFormatPr defaultColWidth="8.625" defaultRowHeight="15" x14ac:dyDescent="0.25"/>
  <cols>
    <col min="1" max="1" width="8.625" style="1"/>
    <col min="2" max="2" width="56.125" style="1" customWidth="1"/>
    <col min="3" max="16384" width="8.625" style="1"/>
  </cols>
  <sheetData>
    <row r="1" spans="2:3" ht="81.75" customHeight="1" x14ac:dyDescent="0.25">
      <c r="B1" s="28" t="s">
        <v>43</v>
      </c>
    </row>
    <row r="2" spans="2:3" x14ac:dyDescent="0.25">
      <c r="B2" s="1" t="s">
        <v>42</v>
      </c>
      <c r="C2" s="27" t="s">
        <v>39</v>
      </c>
    </row>
    <row r="3" spans="2:3" x14ac:dyDescent="0.25">
      <c r="B3" s="1" t="s">
        <v>41</v>
      </c>
      <c r="C3" s="4" t="s">
        <v>39</v>
      </c>
    </row>
    <row r="4" spans="2:3" x14ac:dyDescent="0.25">
      <c r="B4" s="1" t="s">
        <v>40</v>
      </c>
      <c r="C4" s="26" t="s">
        <v>39</v>
      </c>
    </row>
    <row r="6" spans="2:3" ht="75" x14ac:dyDescent="0.25">
      <c r="B6" s="24" t="s">
        <v>44</v>
      </c>
    </row>
    <row r="8" spans="2:3" ht="90" x14ac:dyDescent="0.25">
      <c r="B8" s="25" t="s">
        <v>38</v>
      </c>
    </row>
    <row r="10" spans="2:3" ht="120" x14ac:dyDescent="0.25">
      <c r="B10" s="24" t="s">
        <v>37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K17"/>
  <sheetViews>
    <sheetView workbookViewId="0">
      <selection activeCell="B17" sqref="B17:K17"/>
    </sheetView>
  </sheetViews>
  <sheetFormatPr defaultColWidth="8.875" defaultRowHeight="15" x14ac:dyDescent="0.25"/>
  <cols>
    <col min="1" max="16384" width="8.875" style="1"/>
  </cols>
  <sheetData>
    <row r="3" spans="2:11" x14ac:dyDescent="0.25">
      <c r="B3" s="2" t="s">
        <v>1</v>
      </c>
      <c r="D3" s="1" t="s">
        <v>11</v>
      </c>
    </row>
    <row r="4" spans="2:11" x14ac:dyDescent="0.25">
      <c r="B4" s="3" t="s">
        <v>1</v>
      </c>
      <c r="D4" s="1" t="s">
        <v>12</v>
      </c>
    </row>
    <row r="5" spans="2:11" x14ac:dyDescent="0.25">
      <c r="B5" s="4" t="s">
        <v>1</v>
      </c>
      <c r="D5" s="1" t="s">
        <v>13</v>
      </c>
    </row>
    <row r="9" spans="2:11" x14ac:dyDescent="0.25">
      <c r="B9" s="1" t="s">
        <v>10</v>
      </c>
    </row>
    <row r="11" spans="2:11" ht="90.75" customHeight="1" x14ac:dyDescent="0.25">
      <c r="B11" s="36" t="s">
        <v>35</v>
      </c>
      <c r="C11" s="36"/>
      <c r="D11" s="36"/>
      <c r="E11" s="36"/>
      <c r="F11" s="36"/>
      <c r="G11" s="36"/>
      <c r="H11" s="36"/>
      <c r="I11" s="36"/>
      <c r="J11" s="36"/>
      <c r="K11" s="36"/>
    </row>
    <row r="12" spans="2:11" x14ac:dyDescent="0.25">
      <c r="B12" s="5"/>
    </row>
    <row r="13" spans="2:11" x14ac:dyDescent="0.25">
      <c r="B13" s="5" t="s">
        <v>14</v>
      </c>
    </row>
    <row r="14" spans="2:11" x14ac:dyDescent="0.25">
      <c r="B14" s="5" t="s">
        <v>15</v>
      </c>
    </row>
    <row r="15" spans="2:11" x14ac:dyDescent="0.25">
      <c r="B15" s="5" t="s">
        <v>16</v>
      </c>
    </row>
    <row r="16" spans="2:11" x14ac:dyDescent="0.25">
      <c r="B16" s="5"/>
    </row>
    <row r="17" spans="2:11" ht="98.25" customHeight="1" x14ac:dyDescent="0.25">
      <c r="B17" s="36" t="s">
        <v>17</v>
      </c>
      <c r="C17" s="36"/>
      <c r="D17" s="36"/>
      <c r="E17" s="36"/>
      <c r="F17" s="36"/>
      <c r="G17" s="36"/>
      <c r="H17" s="36"/>
      <c r="I17" s="36"/>
      <c r="J17" s="36"/>
      <c r="K17" s="36"/>
    </row>
  </sheetData>
  <sheetProtection selectLockedCells="1"/>
  <mergeCells count="2">
    <mergeCell ref="B11:K11"/>
    <mergeCell ref="B17:K1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X32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5" sqref="H5"/>
    </sheetView>
  </sheetViews>
  <sheetFormatPr defaultColWidth="8.875" defaultRowHeight="15" x14ac:dyDescent="0.25"/>
  <cols>
    <col min="1" max="7" width="8.875" style="8"/>
    <col min="8" max="9" width="9" style="8" bestFit="1" customWidth="1"/>
    <col min="10" max="10" width="10.875" style="8" bestFit="1" customWidth="1"/>
    <col min="11" max="12" width="9" style="8" bestFit="1" customWidth="1"/>
    <col min="13" max="13" width="16.375" style="8" bestFit="1" customWidth="1"/>
    <col min="14" max="16384" width="8.875" style="8"/>
  </cols>
  <sheetData>
    <row r="1" spans="1:50" x14ac:dyDescent="0.25">
      <c r="A1" s="6"/>
      <c r="B1" s="6"/>
      <c r="C1" s="6"/>
      <c r="D1" s="6"/>
      <c r="E1" s="6"/>
      <c r="F1" s="6"/>
      <c r="G1" s="7" t="s">
        <v>36</v>
      </c>
      <c r="H1" s="7">
        <v>2023</v>
      </c>
      <c r="I1" s="7">
        <v>2024</v>
      </c>
      <c r="J1" s="7">
        <v>2025</v>
      </c>
      <c r="K1" s="7">
        <v>2026</v>
      </c>
      <c r="L1" s="7">
        <v>2027</v>
      </c>
      <c r="M1" s="7" t="s">
        <v>50</v>
      </c>
      <c r="N1" s="7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</row>
    <row r="3" spans="1:50" x14ac:dyDescent="0.25">
      <c r="A3" s="9" t="s">
        <v>18</v>
      </c>
      <c r="B3" s="9"/>
      <c r="C3" s="9"/>
      <c r="D3" s="9"/>
      <c r="E3" s="9"/>
      <c r="F3" s="9"/>
      <c r="G3" s="10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</row>
    <row r="5" spans="1:50" x14ac:dyDescent="0.25">
      <c r="B5" s="8" t="s">
        <v>19</v>
      </c>
      <c r="G5" s="11" t="s">
        <v>0</v>
      </c>
      <c r="H5" s="12">
        <v>6.4000000000000001E-2</v>
      </c>
      <c r="I5" s="12">
        <v>2.5999999999999999E-2</v>
      </c>
      <c r="J5" s="12">
        <v>2.5000000000000001E-2</v>
      </c>
      <c r="M5" s="13"/>
      <c r="N5" s="13"/>
      <c r="O5" s="14"/>
    </row>
    <row r="6" spans="1:50" x14ac:dyDescent="0.25">
      <c r="B6" s="8" t="s">
        <v>20</v>
      </c>
      <c r="G6" s="11" t="s">
        <v>0</v>
      </c>
      <c r="K6" s="12">
        <v>0.02</v>
      </c>
      <c r="L6" s="12">
        <v>0.02</v>
      </c>
      <c r="M6" s="13"/>
      <c r="N6" s="13"/>
      <c r="O6" s="14"/>
    </row>
    <row r="7" spans="1:50" x14ac:dyDescent="0.25">
      <c r="B7" s="8" t="s">
        <v>21</v>
      </c>
      <c r="G7" s="11" t="s">
        <v>0</v>
      </c>
      <c r="H7" s="15">
        <f>SUM(H5:H6)</f>
        <v>6.4000000000000001E-2</v>
      </c>
      <c r="I7" s="15">
        <f t="shared" ref="I7:L7" si="0">SUM(I5:I6)</f>
        <v>2.5999999999999999E-2</v>
      </c>
      <c r="J7" s="15">
        <f t="shared" si="0"/>
        <v>2.5000000000000001E-2</v>
      </c>
      <c r="K7" s="15">
        <f t="shared" si="0"/>
        <v>0.02</v>
      </c>
      <c r="L7" s="15">
        <f t="shared" si="0"/>
        <v>0.02</v>
      </c>
    </row>
    <row r="9" spans="1:50" x14ac:dyDescent="0.25">
      <c r="B9" s="8" t="s">
        <v>22</v>
      </c>
      <c r="G9" s="8" t="s">
        <v>23</v>
      </c>
      <c r="J9" s="16"/>
      <c r="K9" s="16"/>
      <c r="L9" s="16"/>
      <c r="M9" s="17">
        <v>438.26400000000001</v>
      </c>
    </row>
    <row r="10" spans="1:50" x14ac:dyDescent="0.25">
      <c r="J10" s="16"/>
      <c r="K10" s="16"/>
      <c r="L10" s="16"/>
    </row>
    <row r="11" spans="1:50" x14ac:dyDescent="0.25">
      <c r="B11" s="8" t="s">
        <v>24</v>
      </c>
      <c r="G11" s="8" t="s">
        <v>0</v>
      </c>
      <c r="J11" s="16"/>
      <c r="K11" s="16"/>
      <c r="L11" s="16"/>
      <c r="M11" s="12">
        <v>0.5</v>
      </c>
    </row>
    <row r="12" spans="1:50" x14ac:dyDescent="0.25">
      <c r="B12" s="8" t="s">
        <v>25</v>
      </c>
      <c r="G12" s="8" t="s">
        <v>0</v>
      </c>
      <c r="J12" s="16"/>
      <c r="K12" s="16"/>
      <c r="L12" s="16"/>
      <c r="M12" s="15">
        <f t="shared" ref="M12" si="1">1-M11</f>
        <v>0.5</v>
      </c>
    </row>
    <row r="14" spans="1:50" x14ac:dyDescent="0.25">
      <c r="A14" s="9" t="s">
        <v>26</v>
      </c>
      <c r="B14" s="9"/>
      <c r="C14" s="9"/>
      <c r="D14" s="9"/>
      <c r="E14" s="9"/>
      <c r="F14" s="9"/>
      <c r="G14" s="10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</row>
    <row r="16" spans="1:50" x14ac:dyDescent="0.25">
      <c r="B16" s="18" t="s">
        <v>27</v>
      </c>
      <c r="C16" s="18"/>
      <c r="D16" s="18"/>
      <c r="E16" s="18"/>
      <c r="F16" s="18"/>
      <c r="G16" s="19" t="s">
        <v>32</v>
      </c>
      <c r="K16" s="20">
        <f t="shared" ref="K16:L16" si="2">SUM(K17:K23)</f>
        <v>157068.49315068492</v>
      </c>
      <c r="L16" s="20">
        <f t="shared" si="2"/>
        <v>157068.49315068492</v>
      </c>
      <c r="M16" s="20">
        <f t="shared" ref="M16:M23" si="3">AVERAGE(J16:L16)</f>
        <v>157068.49315068492</v>
      </c>
    </row>
    <row r="17" spans="2:13" x14ac:dyDescent="0.25">
      <c r="B17" s="8" t="s">
        <v>2</v>
      </c>
      <c r="G17" s="11" t="s">
        <v>32</v>
      </c>
      <c r="K17" s="21">
        <v>56383.561643835616</v>
      </c>
      <c r="L17" s="21">
        <v>56383.561643835616</v>
      </c>
      <c r="M17" s="22">
        <f t="shared" si="3"/>
        <v>56383.561643835616</v>
      </c>
    </row>
    <row r="18" spans="2:13" x14ac:dyDescent="0.25">
      <c r="B18" s="8" t="s">
        <v>8</v>
      </c>
      <c r="G18" s="11" t="s">
        <v>32</v>
      </c>
      <c r="K18" s="21">
        <v>14383.561643835616</v>
      </c>
      <c r="L18" s="21">
        <v>14383.561643835616</v>
      </c>
      <c r="M18" s="22">
        <f t="shared" si="3"/>
        <v>14383.561643835616</v>
      </c>
    </row>
    <row r="19" spans="2:13" x14ac:dyDescent="0.25">
      <c r="B19" s="8" t="s">
        <v>4</v>
      </c>
      <c r="G19" s="11" t="s">
        <v>32</v>
      </c>
      <c r="K19" s="21">
        <v>0</v>
      </c>
      <c r="L19" s="21">
        <v>0</v>
      </c>
      <c r="M19" s="22">
        <f t="shared" si="3"/>
        <v>0</v>
      </c>
    </row>
    <row r="20" spans="2:13" x14ac:dyDescent="0.25">
      <c r="B20" s="8" t="s">
        <v>5</v>
      </c>
      <c r="G20" s="11" t="s">
        <v>32</v>
      </c>
      <c r="K20" s="21">
        <v>86301.369863013693</v>
      </c>
      <c r="L20" s="21">
        <v>86301.369863013693</v>
      </c>
      <c r="M20" s="22">
        <f t="shared" si="3"/>
        <v>86301.369863013693</v>
      </c>
    </row>
    <row r="21" spans="2:13" x14ac:dyDescent="0.25">
      <c r="B21" s="8" t="s">
        <v>6</v>
      </c>
      <c r="G21" s="11" t="s">
        <v>32</v>
      </c>
      <c r="K21" s="21">
        <v>0</v>
      </c>
      <c r="L21" s="21">
        <v>0</v>
      </c>
      <c r="M21" s="22">
        <f t="shared" si="3"/>
        <v>0</v>
      </c>
    </row>
    <row r="22" spans="2:13" x14ac:dyDescent="0.25">
      <c r="B22" s="8" t="s">
        <v>3</v>
      </c>
      <c r="G22" s="11" t="s">
        <v>32</v>
      </c>
      <c r="K22" s="21">
        <v>0</v>
      </c>
      <c r="L22" s="21">
        <v>0</v>
      </c>
      <c r="M22" s="22">
        <f t="shared" si="3"/>
        <v>0</v>
      </c>
    </row>
    <row r="23" spans="2:13" x14ac:dyDescent="0.25">
      <c r="B23" s="8" t="s">
        <v>7</v>
      </c>
      <c r="G23" s="11" t="s">
        <v>32</v>
      </c>
      <c r="K23" s="21">
        <v>0</v>
      </c>
      <c r="L23" s="21">
        <v>0</v>
      </c>
      <c r="M23" s="22">
        <f t="shared" si="3"/>
        <v>0</v>
      </c>
    </row>
    <row r="24" spans="2:13" x14ac:dyDescent="0.25">
      <c r="G24" s="11"/>
    </row>
    <row r="25" spans="2:13" x14ac:dyDescent="0.25">
      <c r="B25" s="18" t="s">
        <v>28</v>
      </c>
      <c r="C25" s="18"/>
      <c r="D25" s="18"/>
      <c r="E25" s="18"/>
      <c r="F25" s="18"/>
      <c r="G25" s="19" t="s">
        <v>32</v>
      </c>
      <c r="K25" s="20">
        <f t="shared" ref="K25:L25" si="4">SUM(K26:K32)</f>
        <v>157068.49315068492</v>
      </c>
      <c r="L25" s="20">
        <f t="shared" si="4"/>
        <v>157068.49315068492</v>
      </c>
      <c r="M25" s="20">
        <f t="shared" ref="M25:M32" si="5">AVERAGE(J25:L25)</f>
        <v>157068.49315068492</v>
      </c>
    </row>
    <row r="26" spans="2:13" x14ac:dyDescent="0.25">
      <c r="B26" s="8" t="s">
        <v>2</v>
      </c>
      <c r="G26" s="11" t="s">
        <v>32</v>
      </c>
      <c r="K26" s="21">
        <v>0</v>
      </c>
      <c r="L26" s="21">
        <v>0</v>
      </c>
      <c r="M26" s="22">
        <f t="shared" si="5"/>
        <v>0</v>
      </c>
    </row>
    <row r="27" spans="2:13" x14ac:dyDescent="0.25">
      <c r="B27" s="8" t="s">
        <v>8</v>
      </c>
      <c r="G27" s="11" t="s">
        <v>32</v>
      </c>
      <c r="K27" s="21">
        <v>0</v>
      </c>
      <c r="L27" s="21">
        <v>0</v>
      </c>
      <c r="M27" s="22">
        <f t="shared" si="5"/>
        <v>0</v>
      </c>
    </row>
    <row r="28" spans="2:13" x14ac:dyDescent="0.25">
      <c r="B28" s="8" t="s">
        <v>4</v>
      </c>
      <c r="G28" s="11" t="s">
        <v>32</v>
      </c>
      <c r="K28" s="21">
        <v>128301.36986301369</v>
      </c>
      <c r="L28" s="21">
        <v>128301.36986301369</v>
      </c>
      <c r="M28" s="22">
        <f t="shared" si="5"/>
        <v>128301.36986301369</v>
      </c>
    </row>
    <row r="29" spans="2:13" x14ac:dyDescent="0.25">
      <c r="B29" s="8" t="s">
        <v>5</v>
      </c>
      <c r="G29" s="11" t="s">
        <v>32</v>
      </c>
      <c r="K29" s="21">
        <v>0</v>
      </c>
      <c r="L29" s="21">
        <v>0</v>
      </c>
      <c r="M29" s="22">
        <f t="shared" si="5"/>
        <v>0</v>
      </c>
    </row>
    <row r="30" spans="2:13" x14ac:dyDescent="0.25">
      <c r="B30" s="8" t="s">
        <v>6</v>
      </c>
      <c r="G30" s="11" t="s">
        <v>32</v>
      </c>
      <c r="K30" s="21">
        <v>0</v>
      </c>
      <c r="L30" s="21">
        <v>0</v>
      </c>
      <c r="M30" s="22">
        <f t="shared" si="5"/>
        <v>0</v>
      </c>
    </row>
    <row r="31" spans="2:13" x14ac:dyDescent="0.25">
      <c r="B31" s="8" t="s">
        <v>3</v>
      </c>
      <c r="G31" s="11" t="s">
        <v>32</v>
      </c>
      <c r="K31" s="21">
        <v>28767.123287671231</v>
      </c>
      <c r="L31" s="21">
        <v>28767.123287671231</v>
      </c>
      <c r="M31" s="22">
        <f t="shared" si="5"/>
        <v>28767.123287671231</v>
      </c>
    </row>
    <row r="32" spans="2:13" x14ac:dyDescent="0.25">
      <c r="B32" s="8" t="s">
        <v>7</v>
      </c>
      <c r="G32" s="11" t="s">
        <v>32</v>
      </c>
      <c r="K32" s="21">
        <v>0</v>
      </c>
      <c r="L32" s="21">
        <v>0</v>
      </c>
      <c r="M32" s="22">
        <f t="shared" si="5"/>
        <v>0</v>
      </c>
    </row>
  </sheetData>
  <sheetProtection algorithmName="SHA-512" hashValue="fBm+Aql6aVrMpJ7ku075j1KHCm5kf14LZ3daE72okbabC5jnSkkJunxd45SEBZ5KsCDp8v5qUkTLphSANfuRew==" saltValue="Wgby/e63U52aGtTQSuuv0w==" spinCount="100000" sheet="1" select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X19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K12" sqref="K12"/>
    </sheetView>
  </sheetViews>
  <sheetFormatPr defaultColWidth="8.875" defaultRowHeight="15" x14ac:dyDescent="0.25"/>
  <cols>
    <col min="1" max="5" width="8.875" style="8"/>
    <col min="6" max="6" width="16" style="8" customWidth="1"/>
    <col min="7" max="10" width="8.875" style="8"/>
    <col min="11" max="12" width="9.125" style="8" bestFit="1" customWidth="1"/>
    <col min="13" max="13" width="16.375" style="8" bestFit="1" customWidth="1"/>
    <col min="14" max="16384" width="8.875" style="8"/>
  </cols>
  <sheetData>
    <row r="1" spans="1:50" x14ac:dyDescent="0.25">
      <c r="A1" s="6"/>
      <c r="B1" s="6"/>
      <c r="C1" s="6"/>
      <c r="D1" s="6"/>
      <c r="E1" s="6"/>
      <c r="F1" s="6"/>
      <c r="G1" s="7" t="s">
        <v>36</v>
      </c>
      <c r="H1" s="7">
        <v>2023</v>
      </c>
      <c r="I1" s="7">
        <v>2024</v>
      </c>
      <c r="J1" s="7">
        <v>2025</v>
      </c>
      <c r="K1" s="7">
        <v>2026</v>
      </c>
      <c r="L1" s="7">
        <v>2027</v>
      </c>
      <c r="M1" s="7" t="s">
        <v>50</v>
      </c>
      <c r="N1" s="7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</row>
    <row r="3" spans="1:50" x14ac:dyDescent="0.25">
      <c r="A3" s="9" t="s">
        <v>29</v>
      </c>
      <c r="B3" s="9"/>
      <c r="C3" s="9"/>
      <c r="D3" s="9"/>
      <c r="E3" s="9"/>
      <c r="F3" s="9"/>
      <c r="G3" s="10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</row>
    <row r="4" spans="1:50" x14ac:dyDescent="0.25">
      <c r="K4" s="29"/>
      <c r="L4" s="29"/>
      <c r="M4" s="29"/>
    </row>
    <row r="5" spans="1:50" x14ac:dyDescent="0.25">
      <c r="B5" s="8" t="s">
        <v>30</v>
      </c>
      <c r="G5" s="8" t="s">
        <v>23</v>
      </c>
      <c r="K5" s="29"/>
      <c r="L5" s="29"/>
      <c r="M5" s="29">
        <f>'vstupné údaje'!M9*'vstupné údaje'!M11</f>
        <v>219.13200000000001</v>
      </c>
    </row>
    <row r="6" spans="1:50" x14ac:dyDescent="0.25">
      <c r="B6" s="8" t="s">
        <v>31</v>
      </c>
      <c r="G6" s="8" t="s">
        <v>23</v>
      </c>
      <c r="K6" s="29"/>
      <c r="L6" s="29"/>
      <c r="M6" s="29">
        <f>'vstupné údaje'!M9*'vstupné údaje'!M12</f>
        <v>219.13200000000001</v>
      </c>
    </row>
    <row r="7" spans="1:50" s="23" customFormat="1" x14ac:dyDescent="0.25">
      <c r="B7" s="31" t="s">
        <v>49</v>
      </c>
      <c r="G7" s="31" t="s">
        <v>23</v>
      </c>
      <c r="K7" s="30"/>
      <c r="L7" s="30"/>
      <c r="M7" s="32">
        <f>SUM(M5:M6)</f>
        <v>438.26400000000001</v>
      </c>
    </row>
    <row r="8" spans="1:50" s="23" customFormat="1" x14ac:dyDescent="0.25">
      <c r="K8" s="30"/>
      <c r="L8" s="30"/>
      <c r="M8" s="30"/>
    </row>
    <row r="9" spans="1:50" x14ac:dyDescent="0.25">
      <c r="B9" s="8" t="s">
        <v>33</v>
      </c>
      <c r="G9" s="8" t="s">
        <v>9</v>
      </c>
      <c r="J9" s="16"/>
      <c r="K9" s="33">
        <f>ROUND(M5*1000000/'vstupné údaje'!M16,1)</f>
        <v>1395.1</v>
      </c>
      <c r="L9" s="34">
        <f>K9</f>
        <v>1395.1</v>
      </c>
      <c r="M9" s="29"/>
    </row>
    <row r="10" spans="1:50" x14ac:dyDescent="0.25">
      <c r="B10" s="8" t="s">
        <v>34</v>
      </c>
      <c r="G10" s="8" t="s">
        <v>9</v>
      </c>
      <c r="J10" s="16"/>
      <c r="K10" s="33">
        <f>ROUND(M6*1000000/'vstupné údaje'!M25,1)</f>
        <v>1395.1</v>
      </c>
      <c r="L10" s="34">
        <f>K10</f>
        <v>1395.1</v>
      </c>
      <c r="M10" s="29"/>
    </row>
    <row r="12" spans="1:50" x14ac:dyDescent="0.25">
      <c r="B12" s="8" t="s">
        <v>45</v>
      </c>
      <c r="G12" s="8" t="s">
        <v>9</v>
      </c>
      <c r="J12" s="16"/>
      <c r="K12" s="35">
        <v>401.50000000000006</v>
      </c>
      <c r="L12" s="35">
        <v>401.50000000000006</v>
      </c>
    </row>
    <row r="13" spans="1:50" x14ac:dyDescent="0.25">
      <c r="B13" s="8" t="s">
        <v>46</v>
      </c>
      <c r="G13" s="8" t="s">
        <v>9</v>
      </c>
      <c r="J13" s="16"/>
      <c r="K13" s="35">
        <v>401.50000000000006</v>
      </c>
      <c r="L13" s="35">
        <v>401.50000000000006</v>
      </c>
    </row>
    <row r="14" spans="1:50" x14ac:dyDescent="0.25">
      <c r="J14" s="16"/>
      <c r="K14" s="16"/>
      <c r="L14" s="16"/>
    </row>
    <row r="15" spans="1:50" x14ac:dyDescent="0.25">
      <c r="B15" s="8" t="s">
        <v>47</v>
      </c>
      <c r="G15" s="8" t="s">
        <v>9</v>
      </c>
      <c r="K15" s="35">
        <v>361.35</v>
      </c>
      <c r="L15" s="35">
        <v>361.35</v>
      </c>
    </row>
    <row r="16" spans="1:50" x14ac:dyDescent="0.25">
      <c r="B16" s="8" t="s">
        <v>48</v>
      </c>
      <c r="G16" s="8" t="s">
        <v>9</v>
      </c>
      <c r="K16" s="35">
        <v>361.35</v>
      </c>
      <c r="L16" s="35">
        <v>361.35</v>
      </c>
    </row>
    <row r="18" spans="11:12" x14ac:dyDescent="0.25">
      <c r="K18" s="16"/>
      <c r="L18" s="16"/>
    </row>
    <row r="19" spans="11:12" x14ac:dyDescent="0.25">
      <c r="K19" s="16"/>
      <c r="L19" s="16"/>
    </row>
  </sheetData>
  <sheetProtection algorithmName="SHA-512" hashValue="/pGe7QF1zQmWGGSzh76F/EoanJID8AjyoDeUoCASzwKuJa+T5NVWnKn4tZ/KtCMfxe2bOd4LQ3ueYz+9YeyQfA==" saltValue="dcrzx+krn0xi4lzEGr1ZlA==" spinCount="100000" sheet="1" select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CBF73F32EA59F4981A9F595DBC2E1C9" ma:contentTypeVersion="2" ma:contentTypeDescription="Umožňuje vytvoriť nový dokument." ma:contentTypeScope="" ma:versionID="d4a566b012a264e236af0139539804d8">
  <xsd:schema xmlns:xsd="http://www.w3.org/2001/XMLSchema" xmlns:xs="http://www.w3.org/2001/XMLSchema" xmlns:p="http://schemas.microsoft.com/office/2006/metadata/properties" xmlns:ns2="866d6e72-fa6c-4dc1-b7b0-660bcfe99e89" targetNamespace="http://schemas.microsoft.com/office/2006/metadata/properties" ma:root="true" ma:fieldsID="eb48ff0504c9519f7d6f1bef9718e874" ns2:_="">
    <xsd:import namespace="866d6e72-fa6c-4dc1-b7b0-660bcfe99e8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6d6e72-fa6c-4dc1-b7b0-660bcfe99e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59D6F3-D919-4F6E-88A5-4F6292285C6D}">
  <ds:schemaRefs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terms/"/>
    <ds:schemaRef ds:uri="866d6e72-fa6c-4dc1-b7b0-660bcfe99e89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D28CB5BC-08E5-432D-B956-5F2AF8C0B3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6d6e72-fa6c-4dc1-b7b0-660bcfe99e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67F6362-01EE-48F5-B643-00DF73CB5A1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vysvetlivky</vt:lpstr>
      <vt:lpstr>úvod</vt:lpstr>
      <vt:lpstr>vstupné údaje</vt:lpstr>
      <vt:lpstr>výpočet taríf</vt:lpstr>
    </vt:vector>
  </TitlesOfParts>
  <Company>eustream,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2018-09-11T07:12:58Z</dcterms:created>
  <dcterms:modified xsi:type="dcterms:W3CDTF">2026-04-22T08:38:53Z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0x010100FCBF73F32EA59F4981A9F595DBC2E1C9</vt:lpwstr>
  </property>
</Properties>
</file>