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MyDesktop\WebUpload\konzultacia_tarify\EN\"/>
    </mc:Choice>
  </mc:AlternateContent>
  <xr:revisionPtr revIDLastSave="0" documentId="13_ncr:1_{AE3A2A6E-C830-4F8D-8DF3-A5598D86E062}" xr6:coauthVersionLast="47" xr6:coauthVersionMax="47" xr10:uidLastSave="{00000000-0000-0000-0000-000000000000}"/>
  <bookViews>
    <workbookView xWindow="28680" yWindow="-120" windowWidth="29040" windowHeight="15990" activeTab="1" xr2:uid="{00000000-000D-0000-FFFF-FFFF00000000}"/>
  </bookViews>
  <sheets>
    <sheet name="introduction" sheetId="2" r:id="rId1"/>
    <sheet name="input data" sheetId="1" r:id="rId2"/>
    <sheet name="tariff calculatio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7" i="4" l="1"/>
  <c r="M5" i="4"/>
  <c r="K9" i="4" s="1"/>
  <c r="L9" i="4" s="1"/>
  <c r="L7" i="1" l="1"/>
  <c r="K7" i="1"/>
  <c r="J7" i="1"/>
  <c r="I7" i="1"/>
  <c r="H7" i="1"/>
  <c r="M12" i="1" l="1"/>
  <c r="M32" i="1" l="1"/>
  <c r="M31" i="1"/>
  <c r="M30" i="1"/>
  <c r="M29" i="1"/>
  <c r="M28" i="1"/>
  <c r="M27" i="1"/>
  <c r="M26" i="1"/>
  <c r="M23" i="1"/>
  <c r="M22" i="1"/>
  <c r="M21" i="1"/>
  <c r="M20" i="1"/>
  <c r="M19" i="1"/>
  <c r="M18" i="1"/>
  <c r="M17" i="1"/>
  <c r="L25" i="1"/>
  <c r="K25" i="1"/>
  <c r="L16" i="1"/>
  <c r="K16" i="1"/>
  <c r="M16" i="1" l="1"/>
  <c r="M25" i="1"/>
  <c r="M6" i="4" l="1"/>
  <c r="K10" i="4" s="1"/>
  <c r="L10" i="4" s="1"/>
</calcChain>
</file>

<file path=xl/sharedStrings.xml><?xml version="1.0" encoding="utf-8"?>
<sst xmlns="http://schemas.openxmlformats.org/spreadsheetml/2006/main" count="81" uniqueCount="43">
  <si>
    <t>%</t>
  </si>
  <si>
    <t>xxx</t>
  </si>
  <si>
    <t>Lanzhot</t>
  </si>
  <si>
    <t>Budince</t>
  </si>
  <si>
    <t>Velke Zlievce</t>
  </si>
  <si>
    <t>Velke Kapusany</t>
  </si>
  <si>
    <t>Vyrava</t>
  </si>
  <si>
    <t>Baumgarten</t>
  </si>
  <si>
    <t>EUR/MWh/d/y</t>
  </si>
  <si>
    <t>Disclaimer:</t>
  </si>
  <si>
    <t>cells containing input data</t>
  </si>
  <si>
    <t>cells containing link to other sheet</t>
  </si>
  <si>
    <t>cells containing calculated data</t>
  </si>
  <si>
    <r>
      <t>By using a Simplified Tariff Model available on the website of eustream, a.s., with its registered office at Votrubova 11/A, 821 09 Bratislava, Slovak Republic, ID No. (IČO): 35 910 712, company registered in the Commercial Register of the City Court Bratislava III, Section: Sa, File No.: 3480/B (hereinafter only „</t>
    </r>
    <r>
      <rPr>
        <b/>
        <sz val="10"/>
        <color theme="1"/>
        <rFont val="Calibri"/>
        <family val="2"/>
        <charset val="238"/>
      </rPr>
      <t>Eustream</t>
    </r>
    <r>
      <rPr>
        <sz val="10"/>
        <color theme="1"/>
        <rFont val="Calibri"/>
        <family val="2"/>
        <charset val="238"/>
      </rPr>
      <t>“), its users take into consideration and agree that Simplified Tariff Model, including any information it contains, is not binding and has exclusively informative character. Simplified Tariff Model, or calculations or other information obtained in connection with its use therefore under no circumstances can be considered as:</t>
    </r>
  </si>
  <si>
    <t>(i) provision of commercial, investment or any other advice;</t>
  </si>
  <si>
    <t>(ii) proposal or acceptance of an offer to enter into a contractual relationship with Eustream or third parties; and/or</t>
  </si>
  <si>
    <t>(iii) commitment, or warranty given by company Eustream in relation to its current or future transmission tariffs.</t>
  </si>
  <si>
    <t>With regard to the above, the users bear sole responsibility for the use, evaluation, interpretation and/or analysis of the Simplified Tariff Model or any information obtained in connection with the use thereof. Eustream bears no responsibility for business or any other decisions made on the basis of the Simplified Tariff Model or any information obtained in connection with its use and is not obliged to compensate for any existing or future damage or losses that may be directly or indirectly caused by the use Simplified Tariff Model or any information obtained in connection with its use.</t>
  </si>
  <si>
    <t>Economic parameters</t>
  </si>
  <si>
    <t>ENTRY</t>
  </si>
  <si>
    <t>EXIT</t>
  </si>
  <si>
    <t>Forecasted contracted capacity</t>
  </si>
  <si>
    <t>Inflation real</t>
  </si>
  <si>
    <t>Inflation forecast</t>
  </si>
  <si>
    <t>Inflation</t>
  </si>
  <si>
    <t>Capacity based target revenues</t>
  </si>
  <si>
    <t>split ENTRY</t>
  </si>
  <si>
    <t>split EXIT</t>
  </si>
  <si>
    <t>unit</t>
  </si>
  <si>
    <t>AVG (2026-2027)</t>
  </si>
  <si>
    <t>MWh/d</t>
  </si>
  <si>
    <t>Final reference prices</t>
  </si>
  <si>
    <t>Capacity based target revenues at ENTRIES</t>
  </si>
  <si>
    <t>Capacity based target revenues at EXITS</t>
  </si>
  <si>
    <t>Capacity based target revenues TOTAL</t>
  </si>
  <si>
    <t>mEUR</t>
  </si>
  <si>
    <t>ENTRY RAW reference prices</t>
  </si>
  <si>
    <t>EXIT RAW reference prices</t>
  </si>
  <si>
    <t>ENTRY FINAL reference prices - border points</t>
  </si>
  <si>
    <t>EXIT FINAL reference prices - border points</t>
  </si>
  <si>
    <t>ENTRY FINAL reference prices - domestic point</t>
  </si>
  <si>
    <t>EXIT FINAL reference prices - domestic point</t>
  </si>
  <si>
    <t>domestic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</si>
</sst>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00000000000%"/>
    <numFmt numFmtId="165" formatCode="0.0"/>
    <numFmt numFmtId="166" formatCode="_-* #,##0_-;\-* #,##0_-;_-* &quot;-&quot;??_-;_-@_-"/>
    <numFmt numFmtId="167" formatCode="_-* #,##0.0_-;\-* #,##0.0_-;_-* &quot;-&quot;??_-;_-@_-"/>
  </numFmts>
  <fonts count="13" x14ac:knownFonts="1">
    <font>
      <sz val="11"/>
      <color theme="1"/>
      <name val="Arial"/>
      <family val="2"/>
      <charset val="238"/>
    </font>
    <font>
      <sz val="11"/>
      <color theme="1"/>
      <name val="Arial"/>
      <family val="2"/>
      <charset val="238"/>
    </font>
    <font>
      <b/>
      <sz val="11"/>
      <color theme="0"/>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color theme="1"/>
      <name val="Calibri"/>
      <family val="2"/>
      <charset val="238"/>
    </font>
    <font>
      <b/>
      <sz val="10"/>
      <color theme="1"/>
      <name val="Calibri"/>
      <family val="2"/>
      <charset val="238"/>
    </font>
    <font>
      <sz val="11"/>
      <color rgb="FF00B0F0"/>
      <name val="Calibri"/>
      <family val="2"/>
      <charset val="238"/>
      <scheme val="minor"/>
    </font>
    <font>
      <b/>
      <sz val="11"/>
      <color theme="1"/>
      <name val="Calibri"/>
      <family val="2"/>
      <scheme val="minor"/>
    </font>
    <font>
      <sz val="11"/>
      <color theme="1"/>
      <name val="Calibri"/>
      <family val="2"/>
      <scheme val="minor"/>
    </font>
    <font>
      <b/>
      <sz val="1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s>
  <borders count="2">
    <border>
      <left/>
      <right/>
      <top/>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9" fontId="1" fillId="0" borderId="0" applyFont="0" applyFill="0" applyBorder="0" applyAlignment="0" applyProtection="0"/>
    <xf numFmtId="0" fontId="1" fillId="0" borderId="0"/>
    <xf numFmtId="0" fontId="6" fillId="0" borderId="0"/>
    <xf numFmtId="43" fontId="1" fillId="0" borderId="0" applyFont="0" applyFill="0" applyBorder="0" applyAlignment="0" applyProtection="0"/>
  </cellStyleXfs>
  <cellXfs count="34">
    <xf numFmtId="0" fontId="0" fillId="0" borderId="0" xfId="0"/>
    <xf numFmtId="0" fontId="3" fillId="0" borderId="0" xfId="0" applyFont="1"/>
    <xf numFmtId="10" fontId="3" fillId="3" borderId="1" xfId="1" applyNumberFormat="1" applyFont="1" applyFill="1" applyBorder="1" applyAlignment="1">
      <alignment horizontal="right" vertical="center"/>
    </xf>
    <xf numFmtId="0" fontId="3" fillId="0" borderId="0" xfId="0" applyFont="1" applyAlignment="1">
      <alignment horizontal="right"/>
    </xf>
    <xf numFmtId="0" fontId="7" fillId="0" borderId="0" xfId="0" applyFont="1" applyAlignment="1">
      <alignment vertical="center"/>
    </xf>
    <xf numFmtId="0" fontId="2" fillId="2" borderId="0" xfId="0" applyFont="1" applyFill="1" applyProtection="1">
      <protection hidden="1"/>
    </xf>
    <xf numFmtId="0" fontId="2" fillId="2" borderId="0" xfId="0" applyFont="1" applyFill="1" applyAlignment="1" applyProtection="1">
      <alignment horizontal="center"/>
      <protection hidden="1"/>
    </xf>
    <xf numFmtId="0" fontId="3" fillId="0" borderId="0" xfId="0" applyFont="1" applyFill="1" applyProtection="1">
      <protection hidden="1"/>
    </xf>
    <xf numFmtId="0" fontId="2" fillId="4" borderId="0" xfId="0" applyFont="1" applyFill="1" applyProtection="1">
      <protection hidden="1"/>
    </xf>
    <xf numFmtId="0" fontId="2" fillId="4" borderId="0" xfId="0" applyFont="1" applyFill="1" applyAlignment="1" applyProtection="1">
      <alignment horizontal="center"/>
      <protection hidden="1"/>
    </xf>
    <xf numFmtId="0" fontId="3" fillId="0" borderId="0" xfId="0" applyFont="1" applyProtection="1">
      <protection hidden="1"/>
    </xf>
    <xf numFmtId="0" fontId="3" fillId="0" borderId="0" xfId="0" applyFont="1" applyAlignment="1" applyProtection="1">
      <alignment horizontal="center"/>
      <protection hidden="1"/>
    </xf>
    <xf numFmtId="10" fontId="3" fillId="3" borderId="1" xfId="1" applyNumberFormat="1" applyFont="1" applyFill="1" applyBorder="1" applyProtection="1">
      <protection locked="0" hidden="1"/>
    </xf>
    <xf numFmtId="10" fontId="3" fillId="0" borderId="0" xfId="1" applyNumberFormat="1" applyFont="1" applyFill="1" applyBorder="1" applyProtection="1">
      <protection hidden="1"/>
    </xf>
    <xf numFmtId="164" fontId="3" fillId="0" borderId="0" xfId="0" applyNumberFormat="1" applyFont="1" applyProtection="1">
      <protection hidden="1"/>
    </xf>
    <xf numFmtId="10" fontId="3" fillId="0" borderId="0" xfId="0" applyNumberFormat="1" applyFont="1" applyProtection="1">
      <protection hidden="1"/>
    </xf>
    <xf numFmtId="165" fontId="3" fillId="0" borderId="0" xfId="0" applyNumberFormat="1" applyFont="1" applyProtection="1">
      <protection hidden="1"/>
    </xf>
    <xf numFmtId="165" fontId="3" fillId="3" borderId="1" xfId="0" applyNumberFormat="1" applyFont="1" applyFill="1" applyBorder="1" applyProtection="1">
      <protection locked="0" hidden="1"/>
    </xf>
    <xf numFmtId="0" fontId="4" fillId="0" borderId="0" xfId="0" applyFont="1" applyFill="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3" fontId="4" fillId="0" borderId="0" xfId="0" applyNumberFormat="1" applyFont="1" applyProtection="1">
      <protection hidden="1"/>
    </xf>
    <xf numFmtId="0" fontId="5" fillId="0" borderId="0" xfId="0" applyFont="1" applyProtection="1">
      <protection hidden="1"/>
    </xf>
    <xf numFmtId="166" fontId="0" fillId="0" borderId="0" xfId="4" applyNumberFormat="1" applyFont="1" applyFill="1"/>
    <xf numFmtId="166" fontId="3" fillId="3" borderId="1" xfId="4" applyNumberFormat="1" applyFont="1" applyFill="1" applyBorder="1" applyProtection="1">
      <protection locked="0" hidden="1"/>
    </xf>
    <xf numFmtId="167" fontId="3" fillId="0" borderId="0" xfId="4" applyNumberFormat="1" applyFont="1" applyProtection="1">
      <protection hidden="1"/>
    </xf>
    <xf numFmtId="166" fontId="3" fillId="0" borderId="0" xfId="4" applyNumberFormat="1" applyFont="1" applyProtection="1">
      <protection hidden="1"/>
    </xf>
    <xf numFmtId="166" fontId="4" fillId="0" borderId="0" xfId="4" applyNumberFormat="1" applyFont="1" applyProtection="1">
      <protection hidden="1"/>
    </xf>
    <xf numFmtId="167" fontId="9" fillId="0" borderId="0" xfId="4" applyNumberFormat="1" applyFont="1" applyProtection="1">
      <protection hidden="1"/>
    </xf>
    <xf numFmtId="167" fontId="3" fillId="5" borderId="1" xfId="4" applyNumberFormat="1" applyFont="1" applyFill="1" applyBorder="1" applyProtection="1">
      <protection hidden="1"/>
    </xf>
    <xf numFmtId="10" fontId="9" fillId="0" borderId="0" xfId="1" applyNumberFormat="1" applyFont="1" applyFill="1" applyBorder="1" applyAlignment="1">
      <alignment horizontal="right" vertical="center"/>
    </xf>
    <xf numFmtId="165" fontId="11" fillId="0" borderId="0" xfId="0" applyNumberFormat="1" applyFont="1" applyProtection="1">
      <protection hidden="1"/>
    </xf>
    <xf numFmtId="165" fontId="12" fillId="0" borderId="0" xfId="0" applyNumberFormat="1" applyFont="1" applyProtection="1">
      <protection hidden="1"/>
    </xf>
    <xf numFmtId="0" fontId="10" fillId="0" borderId="0" xfId="0" applyFont="1" applyProtection="1">
      <protection hidden="1"/>
    </xf>
  </cellXfs>
  <cellStyles count="5">
    <cellStyle name="_x000d__x000a_JournalTemplate=C:\COMFO\CTALK\JOURSTD.TPL_x000d__x000a_LbStateAddress=3 3 0 251 1 89 2 311_x000d__x000a_LbStateJou" xfId="3" xr:uid="{00000000-0005-0000-0000-000000000000}"/>
    <cellStyle name="Comma" xfId="4" builtinId="3"/>
    <cellStyle name="Normal" xfId="0" builtinId="0"/>
    <cellStyle name="Normálna 7"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7"/>
  <sheetViews>
    <sheetView zoomScale="90" zoomScaleNormal="90" workbookViewId="0">
      <selection activeCell="C27" sqref="C27"/>
    </sheetView>
  </sheetViews>
  <sheetFormatPr defaultColWidth="8.875" defaultRowHeight="15" x14ac:dyDescent="0.25"/>
  <cols>
    <col min="1" max="16384" width="8.875" style="1"/>
  </cols>
  <sheetData>
    <row r="3" spans="2:4" x14ac:dyDescent="0.25">
      <c r="B3" s="2" t="s">
        <v>1</v>
      </c>
      <c r="D3" s="1" t="s">
        <v>10</v>
      </c>
    </row>
    <row r="4" spans="2:4" x14ac:dyDescent="0.25">
      <c r="B4" s="30" t="s">
        <v>1</v>
      </c>
      <c r="D4" s="1" t="s">
        <v>11</v>
      </c>
    </row>
    <row r="5" spans="2:4" x14ac:dyDescent="0.25">
      <c r="B5" s="3" t="s">
        <v>1</v>
      </c>
      <c r="D5" s="1" t="s">
        <v>12</v>
      </c>
    </row>
    <row r="9" spans="2:4" x14ac:dyDescent="0.25">
      <c r="B9" s="1" t="s">
        <v>9</v>
      </c>
    </row>
    <row r="11" spans="2:4" x14ac:dyDescent="0.25">
      <c r="B11" s="4" t="s">
        <v>13</v>
      </c>
    </row>
    <row r="12" spans="2:4" x14ac:dyDescent="0.25">
      <c r="B12" s="4"/>
    </row>
    <row r="13" spans="2:4" x14ac:dyDescent="0.25">
      <c r="B13" s="4" t="s">
        <v>14</v>
      </c>
    </row>
    <row r="14" spans="2:4" x14ac:dyDescent="0.25">
      <c r="B14" s="4" t="s">
        <v>15</v>
      </c>
    </row>
    <row r="15" spans="2:4" x14ac:dyDescent="0.25">
      <c r="B15" s="4" t="s">
        <v>16</v>
      </c>
    </row>
    <row r="16" spans="2:4" x14ac:dyDescent="0.25">
      <c r="B16" s="4"/>
    </row>
    <row r="17" spans="2:2" x14ac:dyDescent="0.25">
      <c r="B17" s="4" t="s">
        <v>17</v>
      </c>
    </row>
  </sheetData>
  <sheetProtection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32"/>
  <sheetViews>
    <sheetView tabSelected="1" zoomScale="80" zoomScaleNormal="80" workbookViewId="0">
      <pane xSplit="7" ySplit="1" topLeftCell="H2" activePane="bottomRight" state="frozen"/>
      <selection pane="topRight" activeCell="H1" sqref="H1"/>
      <selection pane="bottomLeft" activeCell="A2" sqref="A2"/>
      <selection pane="bottomRight" activeCell="D37" sqref="D37"/>
    </sheetView>
  </sheetViews>
  <sheetFormatPr defaultColWidth="8.875" defaultRowHeight="15" x14ac:dyDescent="0.25"/>
  <cols>
    <col min="1" max="7" width="8.875" style="10"/>
    <col min="8" max="9" width="9" style="10" bestFit="1" customWidth="1"/>
    <col min="10" max="10" width="10.875" style="10" bestFit="1" customWidth="1"/>
    <col min="11" max="12" width="9.25" style="10" bestFit="1" customWidth="1"/>
    <col min="13" max="13" width="16.375" style="10" bestFit="1" customWidth="1"/>
    <col min="14" max="16384" width="8.875" style="10"/>
  </cols>
  <sheetData>
    <row r="1" spans="1:50" s="7" customFormat="1" x14ac:dyDescent="0.25">
      <c r="A1" s="5"/>
      <c r="B1" s="5"/>
      <c r="C1" s="5"/>
      <c r="D1" s="5"/>
      <c r="E1" s="5"/>
      <c r="F1" s="5"/>
      <c r="G1" s="6" t="s">
        <v>28</v>
      </c>
      <c r="H1" s="6">
        <v>2023</v>
      </c>
      <c r="I1" s="6">
        <v>2024</v>
      </c>
      <c r="J1" s="6">
        <v>2025</v>
      </c>
      <c r="K1" s="6">
        <v>2026</v>
      </c>
      <c r="L1" s="6">
        <v>2027</v>
      </c>
      <c r="M1" s="6" t="s">
        <v>29</v>
      </c>
      <c r="N1" s="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3" spans="1:50" x14ac:dyDescent="0.25">
      <c r="A3" s="8" t="s">
        <v>18</v>
      </c>
      <c r="B3" s="8"/>
      <c r="C3" s="8"/>
      <c r="D3" s="8"/>
      <c r="E3" s="8"/>
      <c r="F3" s="8"/>
      <c r="G3" s="9"/>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5" spans="1:50" x14ac:dyDescent="0.25">
      <c r="B5" s="10" t="s">
        <v>22</v>
      </c>
      <c r="G5" s="11" t="s">
        <v>0</v>
      </c>
      <c r="H5" s="12">
        <v>6.4000000000000001E-2</v>
      </c>
      <c r="I5" s="12">
        <v>2.5999999999999999E-2</v>
      </c>
      <c r="M5" s="13"/>
      <c r="N5" s="13"/>
      <c r="O5" s="14"/>
    </row>
    <row r="6" spans="1:50" x14ac:dyDescent="0.25">
      <c r="B6" s="10" t="s">
        <v>23</v>
      </c>
      <c r="G6" s="11" t="s">
        <v>0</v>
      </c>
      <c r="J6" s="12">
        <v>0.02</v>
      </c>
      <c r="K6" s="12">
        <v>0.02</v>
      </c>
      <c r="L6" s="12">
        <v>0.02</v>
      </c>
      <c r="M6" s="13"/>
      <c r="N6" s="13"/>
      <c r="O6" s="14"/>
    </row>
    <row r="7" spans="1:50" x14ac:dyDescent="0.25">
      <c r="B7" s="10" t="s">
        <v>24</v>
      </c>
      <c r="G7" s="11" t="s">
        <v>0</v>
      </c>
      <c r="H7" s="15">
        <f>SUM(H5:H6)</f>
        <v>6.4000000000000001E-2</v>
      </c>
      <c r="I7" s="15">
        <f t="shared" ref="I7:L7" si="0">SUM(I5:I6)</f>
        <v>2.5999999999999999E-2</v>
      </c>
      <c r="J7" s="15">
        <f t="shared" si="0"/>
        <v>0.02</v>
      </c>
      <c r="K7" s="15">
        <f t="shared" si="0"/>
        <v>0.02</v>
      </c>
      <c r="L7" s="15">
        <f t="shared" si="0"/>
        <v>0.02</v>
      </c>
    </row>
    <row r="9" spans="1:50" x14ac:dyDescent="0.25">
      <c r="B9" s="10" t="s">
        <v>25</v>
      </c>
      <c r="G9" s="10" t="s">
        <v>35</v>
      </c>
      <c r="J9" s="16"/>
      <c r="K9" s="16"/>
      <c r="L9" s="16"/>
      <c r="M9" s="17">
        <v>438.26400000000001</v>
      </c>
    </row>
    <row r="10" spans="1:50" x14ac:dyDescent="0.25">
      <c r="J10" s="16"/>
      <c r="K10" s="16"/>
      <c r="L10" s="16"/>
    </row>
    <row r="11" spans="1:50" x14ac:dyDescent="0.25">
      <c r="B11" s="10" t="s">
        <v>26</v>
      </c>
      <c r="G11" s="10" t="s">
        <v>0</v>
      </c>
      <c r="J11" s="16"/>
      <c r="K11" s="16"/>
      <c r="L11" s="16"/>
      <c r="M11" s="12">
        <v>0.5</v>
      </c>
    </row>
    <row r="12" spans="1:50" x14ac:dyDescent="0.25">
      <c r="B12" s="10" t="s">
        <v>27</v>
      </c>
      <c r="G12" s="10" t="s">
        <v>0</v>
      </c>
      <c r="J12" s="16"/>
      <c r="K12" s="16"/>
      <c r="L12" s="16"/>
      <c r="M12" s="15">
        <f t="shared" ref="M12" si="1">1-M11</f>
        <v>0.5</v>
      </c>
    </row>
    <row r="14" spans="1:50" x14ac:dyDescent="0.25">
      <c r="A14" s="8" t="s">
        <v>21</v>
      </c>
      <c r="B14" s="8"/>
      <c r="C14" s="8"/>
      <c r="D14" s="8"/>
      <c r="E14" s="8"/>
      <c r="F14" s="8"/>
      <c r="G14" s="9"/>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row>
    <row r="16" spans="1:50" x14ac:dyDescent="0.25">
      <c r="B16" s="18" t="s">
        <v>19</v>
      </c>
      <c r="C16" s="19"/>
      <c r="D16" s="19"/>
      <c r="E16" s="19"/>
      <c r="F16" s="19"/>
      <c r="G16" s="20" t="s">
        <v>30</v>
      </c>
      <c r="K16" s="21">
        <f t="shared" ref="K16:L16" si="2">SUM(K17:K23)</f>
        <v>157068.49315068492</v>
      </c>
      <c r="L16" s="21">
        <f t="shared" si="2"/>
        <v>157068.49315068492</v>
      </c>
      <c r="M16" s="21">
        <f t="shared" ref="M16:M23" si="3">AVERAGE(J16:L16)</f>
        <v>157068.49315068492</v>
      </c>
    </row>
    <row r="17" spans="2:13" x14ac:dyDescent="0.25">
      <c r="B17" s="23" t="s">
        <v>5</v>
      </c>
      <c r="G17" s="11" t="s">
        <v>30</v>
      </c>
      <c r="K17" s="24">
        <v>0</v>
      </c>
      <c r="L17" s="24">
        <v>0</v>
      </c>
      <c r="M17" s="26">
        <f t="shared" si="3"/>
        <v>0</v>
      </c>
    </row>
    <row r="18" spans="2:13" x14ac:dyDescent="0.25">
      <c r="B18" s="23" t="s">
        <v>2</v>
      </c>
      <c r="G18" s="11" t="s">
        <v>30</v>
      </c>
      <c r="K18" s="24">
        <v>56383.561643835616</v>
      </c>
      <c r="L18" s="24">
        <v>56383.561643835616</v>
      </c>
      <c r="M18" s="26">
        <f t="shared" si="3"/>
        <v>56383.561643835616</v>
      </c>
    </row>
    <row r="19" spans="2:13" x14ac:dyDescent="0.25">
      <c r="B19" s="23" t="s">
        <v>7</v>
      </c>
      <c r="G19" s="11" t="s">
        <v>30</v>
      </c>
      <c r="K19" s="24">
        <v>14383.561643835616</v>
      </c>
      <c r="L19" s="24">
        <v>14383.561643835616</v>
      </c>
      <c r="M19" s="26">
        <f t="shared" si="3"/>
        <v>14383.561643835616</v>
      </c>
    </row>
    <row r="20" spans="2:13" x14ac:dyDescent="0.25">
      <c r="B20" s="23" t="s">
        <v>42</v>
      </c>
      <c r="G20" s="11" t="s">
        <v>30</v>
      </c>
      <c r="K20" s="24">
        <v>0</v>
      </c>
      <c r="L20" s="24">
        <v>0</v>
      </c>
      <c r="M20" s="26">
        <f t="shared" si="3"/>
        <v>0</v>
      </c>
    </row>
    <row r="21" spans="2:13" x14ac:dyDescent="0.25">
      <c r="B21" s="23" t="s">
        <v>3</v>
      </c>
      <c r="G21" s="11" t="s">
        <v>30</v>
      </c>
      <c r="K21" s="24">
        <v>0</v>
      </c>
      <c r="L21" s="24">
        <v>0</v>
      </c>
      <c r="M21" s="26">
        <f t="shared" si="3"/>
        <v>0</v>
      </c>
    </row>
    <row r="22" spans="2:13" x14ac:dyDescent="0.25">
      <c r="B22" s="23" t="s">
        <v>4</v>
      </c>
      <c r="G22" s="11" t="s">
        <v>30</v>
      </c>
      <c r="K22" s="24">
        <v>86301.369863013693</v>
      </c>
      <c r="L22" s="24">
        <v>86301.369863013693</v>
      </c>
      <c r="M22" s="26">
        <f t="shared" si="3"/>
        <v>86301.369863013693</v>
      </c>
    </row>
    <row r="23" spans="2:13" x14ac:dyDescent="0.25">
      <c r="B23" s="23" t="s">
        <v>6</v>
      </c>
      <c r="G23" s="11" t="s">
        <v>30</v>
      </c>
      <c r="K23" s="24">
        <v>0</v>
      </c>
      <c r="L23" s="24">
        <v>0</v>
      </c>
      <c r="M23" s="26">
        <f t="shared" si="3"/>
        <v>0</v>
      </c>
    </row>
    <row r="24" spans="2:13" x14ac:dyDescent="0.25">
      <c r="B24" s="7"/>
      <c r="G24" s="11"/>
      <c r="M24" s="26"/>
    </row>
    <row r="25" spans="2:13" x14ac:dyDescent="0.25">
      <c r="B25" s="19" t="s">
        <v>20</v>
      </c>
      <c r="C25" s="19"/>
      <c r="D25" s="19"/>
      <c r="E25" s="19"/>
      <c r="F25" s="19"/>
      <c r="G25" s="20" t="s">
        <v>30</v>
      </c>
      <c r="K25" s="21">
        <f t="shared" ref="K25:L25" si="4">SUM(K26:K32)</f>
        <v>157068.49315068492</v>
      </c>
      <c r="L25" s="21">
        <f t="shared" si="4"/>
        <v>157068.49315068492</v>
      </c>
      <c r="M25" s="27">
        <f t="shared" ref="M25:M32" si="5">AVERAGE(J25:L25)</f>
        <v>157068.49315068492</v>
      </c>
    </row>
    <row r="26" spans="2:13" x14ac:dyDescent="0.25">
      <c r="B26" s="23" t="s">
        <v>5</v>
      </c>
      <c r="G26" s="11" t="s">
        <v>30</v>
      </c>
      <c r="K26" s="24">
        <v>0</v>
      </c>
      <c r="L26" s="24">
        <v>0</v>
      </c>
      <c r="M26" s="26">
        <f t="shared" si="5"/>
        <v>0</v>
      </c>
    </row>
    <row r="27" spans="2:13" x14ac:dyDescent="0.25">
      <c r="B27" s="23" t="s">
        <v>2</v>
      </c>
      <c r="G27" s="11" t="s">
        <v>30</v>
      </c>
      <c r="K27" s="24">
        <v>0</v>
      </c>
      <c r="L27" s="24">
        <v>0</v>
      </c>
      <c r="M27" s="26">
        <f t="shared" si="5"/>
        <v>0</v>
      </c>
    </row>
    <row r="28" spans="2:13" x14ac:dyDescent="0.25">
      <c r="B28" s="23" t="s">
        <v>7</v>
      </c>
      <c r="G28" s="11" t="s">
        <v>30</v>
      </c>
      <c r="K28" s="24">
        <v>0</v>
      </c>
      <c r="L28" s="24">
        <v>0</v>
      </c>
      <c r="M28" s="26">
        <f t="shared" si="5"/>
        <v>0</v>
      </c>
    </row>
    <row r="29" spans="2:13" x14ac:dyDescent="0.25">
      <c r="B29" s="23" t="s">
        <v>42</v>
      </c>
      <c r="G29" s="11" t="s">
        <v>30</v>
      </c>
      <c r="K29" s="24">
        <v>128301.36986301369</v>
      </c>
      <c r="L29" s="24">
        <v>128301.36986301369</v>
      </c>
      <c r="M29" s="26">
        <f t="shared" si="5"/>
        <v>128301.36986301369</v>
      </c>
    </row>
    <row r="30" spans="2:13" x14ac:dyDescent="0.25">
      <c r="B30" s="23" t="s">
        <v>3</v>
      </c>
      <c r="G30" s="11" t="s">
        <v>30</v>
      </c>
      <c r="K30" s="24">
        <v>28767.123287671231</v>
      </c>
      <c r="L30" s="24">
        <v>28767.123287671231</v>
      </c>
      <c r="M30" s="26">
        <f t="shared" si="5"/>
        <v>28767.123287671231</v>
      </c>
    </row>
    <row r="31" spans="2:13" x14ac:dyDescent="0.25">
      <c r="B31" s="23" t="s">
        <v>4</v>
      </c>
      <c r="G31" s="11" t="s">
        <v>30</v>
      </c>
      <c r="K31" s="24">
        <v>0</v>
      </c>
      <c r="L31" s="24">
        <v>0</v>
      </c>
      <c r="M31" s="26">
        <f t="shared" si="5"/>
        <v>0</v>
      </c>
    </row>
    <row r="32" spans="2:13" x14ac:dyDescent="0.25">
      <c r="B32" s="23" t="s">
        <v>6</v>
      </c>
      <c r="G32" s="11" t="s">
        <v>30</v>
      </c>
      <c r="K32" s="24">
        <v>0</v>
      </c>
      <c r="L32" s="24">
        <v>0</v>
      </c>
      <c r="M32" s="26">
        <f t="shared" si="5"/>
        <v>0</v>
      </c>
    </row>
  </sheetData>
  <sheetProtection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6"/>
  <sheetViews>
    <sheetView zoomScale="80" zoomScaleNormal="80" workbookViewId="0">
      <pane xSplit="7" ySplit="1" topLeftCell="H2" activePane="bottomRight" state="frozen"/>
      <selection pane="topRight" activeCell="H1" sqref="H1"/>
      <selection pane="bottomLeft" activeCell="A2" sqref="A2"/>
      <selection pane="bottomRight" activeCell="D32" sqref="D32"/>
    </sheetView>
  </sheetViews>
  <sheetFormatPr defaultColWidth="8.875" defaultRowHeight="15" x14ac:dyDescent="0.25"/>
  <cols>
    <col min="1" max="7" width="8.875" style="10"/>
    <col min="8" max="10" width="4.375" style="10" bestFit="1" customWidth="1"/>
    <col min="11" max="12" width="8.875" style="10"/>
    <col min="13" max="13" width="16.375" style="10" bestFit="1" customWidth="1"/>
    <col min="14" max="16384" width="8.875" style="10"/>
  </cols>
  <sheetData>
    <row r="1" spans="1:50" s="7" customFormat="1" x14ac:dyDescent="0.25">
      <c r="A1" s="5"/>
      <c r="B1" s="5"/>
      <c r="C1" s="5"/>
      <c r="D1" s="5"/>
      <c r="E1" s="5"/>
      <c r="F1" s="5"/>
      <c r="G1" s="6" t="s">
        <v>28</v>
      </c>
      <c r="H1" s="6"/>
      <c r="I1" s="6"/>
      <c r="J1" s="6"/>
      <c r="K1" s="6">
        <v>2026</v>
      </c>
      <c r="L1" s="6">
        <v>2027</v>
      </c>
      <c r="M1" s="6" t="s">
        <v>29</v>
      </c>
      <c r="N1" s="6"/>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row>
    <row r="3" spans="1:50" x14ac:dyDescent="0.25">
      <c r="A3" s="8" t="s">
        <v>31</v>
      </c>
      <c r="B3" s="8"/>
      <c r="C3" s="8"/>
      <c r="D3" s="8"/>
      <c r="E3" s="8"/>
      <c r="F3" s="8"/>
      <c r="G3" s="9"/>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row>
    <row r="5" spans="1:50" x14ac:dyDescent="0.25">
      <c r="B5" s="10" t="s">
        <v>32</v>
      </c>
      <c r="G5" s="10" t="s">
        <v>35</v>
      </c>
      <c r="M5" s="31">
        <f>'input data'!M9*'input data'!M11</f>
        <v>219.13200000000001</v>
      </c>
    </row>
    <row r="6" spans="1:50" x14ac:dyDescent="0.25">
      <c r="B6" s="10" t="s">
        <v>33</v>
      </c>
      <c r="G6" s="10" t="s">
        <v>35</v>
      </c>
      <c r="M6" s="31">
        <f>'input data'!M9*'input data'!M12</f>
        <v>219.13200000000001</v>
      </c>
    </row>
    <row r="7" spans="1:50" s="22" customFormat="1" x14ac:dyDescent="0.25">
      <c r="B7" s="33" t="s">
        <v>34</v>
      </c>
      <c r="G7" s="33" t="s">
        <v>35</v>
      </c>
      <c r="M7" s="32">
        <f>SUM(M5:M6)</f>
        <v>438.26400000000001</v>
      </c>
    </row>
    <row r="8" spans="1:50" s="22" customFormat="1" x14ac:dyDescent="0.25"/>
    <row r="9" spans="1:50" x14ac:dyDescent="0.25">
      <c r="B9" s="10" t="s">
        <v>36</v>
      </c>
      <c r="G9" s="10" t="s">
        <v>8</v>
      </c>
      <c r="K9" s="25">
        <f>(M5)*1000000/'input data'!M16</f>
        <v>1395.1365777080064</v>
      </c>
      <c r="L9" s="28">
        <f>K9</f>
        <v>1395.1365777080064</v>
      </c>
    </row>
    <row r="10" spans="1:50" x14ac:dyDescent="0.25">
      <c r="B10" s="10" t="s">
        <v>37</v>
      </c>
      <c r="G10" s="10" t="s">
        <v>8</v>
      </c>
      <c r="K10" s="25">
        <f>(M6)*1000000/'input data'!M25</f>
        <v>1395.1365777080064</v>
      </c>
      <c r="L10" s="28">
        <f>K10</f>
        <v>1395.1365777080064</v>
      </c>
    </row>
    <row r="11" spans="1:50" x14ac:dyDescent="0.25">
      <c r="K11" s="25"/>
      <c r="L11" s="25"/>
    </row>
    <row r="12" spans="1:50" x14ac:dyDescent="0.25">
      <c r="B12" s="10" t="s">
        <v>38</v>
      </c>
      <c r="G12" s="10" t="s">
        <v>8</v>
      </c>
      <c r="J12" s="16"/>
      <c r="K12" s="29">
        <v>620.5</v>
      </c>
      <c r="L12" s="29">
        <v>620.5</v>
      </c>
    </row>
    <row r="13" spans="1:50" x14ac:dyDescent="0.25">
      <c r="B13" s="10" t="s">
        <v>39</v>
      </c>
      <c r="G13" s="10" t="s">
        <v>8</v>
      </c>
      <c r="J13" s="16"/>
      <c r="K13" s="29">
        <v>620.5</v>
      </c>
      <c r="L13" s="29">
        <v>620.5</v>
      </c>
    </row>
    <row r="14" spans="1:50" x14ac:dyDescent="0.25">
      <c r="K14" s="25"/>
      <c r="L14" s="25"/>
    </row>
    <row r="15" spans="1:50" x14ac:dyDescent="0.25">
      <c r="B15" s="10" t="s">
        <v>40</v>
      </c>
      <c r="G15" s="10" t="s">
        <v>8</v>
      </c>
      <c r="K15" s="29">
        <v>584</v>
      </c>
      <c r="L15" s="29">
        <v>584</v>
      </c>
    </row>
    <row r="16" spans="1:50" x14ac:dyDescent="0.25">
      <c r="B16" s="10" t="s">
        <v>41</v>
      </c>
      <c r="G16" s="10" t="s">
        <v>8</v>
      </c>
      <c r="K16" s="29">
        <v>584</v>
      </c>
      <c r="L16" s="29">
        <v>584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F73F32EA59F4981A9F595DBC2E1C9" ma:contentTypeVersion="2" ma:contentTypeDescription="Umožňuje vytvoriť nový dokument." ma:contentTypeScope="" ma:versionID="d4a566b012a264e236af0139539804d8">
  <xsd:schema xmlns:xsd="http://www.w3.org/2001/XMLSchema" xmlns:xs="http://www.w3.org/2001/XMLSchema" xmlns:p="http://schemas.microsoft.com/office/2006/metadata/properties" xmlns:ns2="866d6e72-fa6c-4dc1-b7b0-660bcfe99e89" targetNamespace="http://schemas.microsoft.com/office/2006/metadata/properties" ma:root="true" ma:fieldsID="eb48ff0504c9519f7d6f1bef9718e874" ns2:_="">
    <xsd:import namespace="866d6e72-fa6c-4dc1-b7b0-660bcfe99e8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d6e72-fa6c-4dc1-b7b0-660bcfe99e89"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8CB5BC-08E5-432D-B956-5F2AF8C0B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d6e72-fa6c-4dc1-b7b0-660bcfe99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59D6F3-D919-4F6E-88A5-4F6292285C6D}">
  <ds:schemaRef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dcmitype/"/>
    <ds:schemaRef ds:uri="866d6e72-fa6c-4dc1-b7b0-660bcfe99e89"/>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67F6362-01EE-48F5-B643-00DF73CB5A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input data</vt:lpstr>
      <vt:lpstr>tariff calculation</vt:lpstr>
    </vt:vector>
  </TitlesOfParts>
  <Company>eustream,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2018-09-11T07:12:58Z</dcterms:created>
  <dcterms:modified xsi:type="dcterms:W3CDTF">2025-10-14T05:11:38Z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0x010100FCBF73F32EA59F4981A9F595DBC2E1C9</vt:lpwstr>
  </property>
</Properties>
</file>