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ustream.local\home\ba\kittro\Práca\2026\LK_zamykanie\"/>
    </mc:Choice>
  </mc:AlternateContent>
  <xr:revisionPtr revIDLastSave="0" documentId="13_ncr:1_{7FA9316E-A9BE-4AE3-8917-A9FE18735615}" xr6:coauthVersionLast="47" xr6:coauthVersionMax="47" xr10:uidLastSave="{00000000-0000-0000-0000-000000000000}"/>
  <bookViews>
    <workbookView xWindow="-120" yWindow="-120" windowWidth="29040" windowHeight="15720" xr2:uid="{00000000-000D-0000-FFFF-FFFF00000000}"/>
  </bookViews>
  <sheets>
    <sheet name="explanations" sheetId="5" r:id="rId1"/>
    <sheet name="introduction" sheetId="2" r:id="rId2"/>
    <sheet name="input data" sheetId="1" r:id="rId3"/>
    <sheet name="tariff calculatio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4" l="1"/>
  <c r="L10" i="4" s="1"/>
  <c r="K9" i="4"/>
  <c r="L9" i="4"/>
  <c r="M7" i="4"/>
  <c r="M12" i="1"/>
  <c r="L7" i="1"/>
  <c r="K7" i="1"/>
  <c r="J7" i="1"/>
  <c r="I7" i="1"/>
  <c r="H7" i="1"/>
  <c r="M32" i="1" l="1"/>
  <c r="M31" i="1"/>
  <c r="M30" i="1"/>
  <c r="M29" i="1"/>
  <c r="M28" i="1"/>
  <c r="M27" i="1"/>
  <c r="M26" i="1"/>
  <c r="M23" i="1"/>
  <c r="M22" i="1"/>
  <c r="M21" i="1"/>
  <c r="M20" i="1"/>
  <c r="M19" i="1"/>
  <c r="M18" i="1"/>
  <c r="M17" i="1"/>
  <c r="L25" i="1"/>
  <c r="K25" i="1"/>
  <c r="L16" i="1"/>
  <c r="K16" i="1"/>
  <c r="M16" i="1" l="1"/>
  <c r="M25" i="1"/>
  <c r="M5" i="4" l="1"/>
  <c r="M6" i="4"/>
</calcChain>
</file>

<file path=xl/sharedStrings.xml><?xml version="1.0" encoding="utf-8"?>
<sst xmlns="http://schemas.openxmlformats.org/spreadsheetml/2006/main" count="91" uniqueCount="49">
  <si>
    <t>%</t>
  </si>
  <si>
    <t>xxx</t>
  </si>
  <si>
    <t>Lanzhot</t>
  </si>
  <si>
    <t>Budince</t>
  </si>
  <si>
    <t>Domestic Point</t>
  </si>
  <si>
    <t>Velke Zlievce</t>
  </si>
  <si>
    <t>Velke Kapusany</t>
  </si>
  <si>
    <t>Vyrava</t>
  </si>
  <si>
    <t>Baumgarten</t>
  </si>
  <si>
    <t>EUR/MWh/d/y</t>
  </si>
  <si>
    <t>Disclaimer:</t>
  </si>
  <si>
    <t>cells containing input data</t>
  </si>
  <si>
    <t>cells containing link to other sheet</t>
  </si>
  <si>
    <t>cells containing calculated data</t>
  </si>
  <si>
    <r>
      <t>By using a Simplified Tariff Model available on the website of eustream, a.s., with its registered office at Votrubova 11/A, 821 09 Bratislava, Slovak Republic, ID No. (IČO): 35 910 712, company registered in the Commercial Register of the City Court Bratislava III, Section: Sa, File No.: 3480/B (hereinafter only „</t>
    </r>
    <r>
      <rPr>
        <b/>
        <sz val="10"/>
        <color theme="1"/>
        <rFont val="Calibri"/>
        <family val="2"/>
        <charset val="238"/>
      </rPr>
      <t>Eustream</t>
    </r>
    <r>
      <rPr>
        <sz val="10"/>
        <color theme="1"/>
        <rFont val="Calibri"/>
        <family val="2"/>
        <charset val="238"/>
      </rPr>
      <t>“), its users take into consideration and agree that Simplified Tariff Model, including any information it contains, is not binding and has exclusively informative character. Simplified Tariff Model, or calculations or other information obtained in connection with its use therefore under no circumstances can be considered as:</t>
    </r>
  </si>
  <si>
    <t>(i) provision of commercial, investment or any other advice;</t>
  </si>
  <si>
    <t>(iii) commitment, or warranty given by company Eustream in relation to its current or future transmission tariffs.</t>
  </si>
  <si>
    <t>unit</t>
  </si>
  <si>
    <t>Economic parameters</t>
  </si>
  <si>
    <t>Inflation real</t>
  </si>
  <si>
    <t>Inflation</t>
  </si>
  <si>
    <t>Capacity based target revenues</t>
  </si>
  <si>
    <t>split ENTRY</t>
  </si>
  <si>
    <t>split EXIT</t>
  </si>
  <si>
    <t>Forecasted contracted capacity</t>
  </si>
  <si>
    <t>ENTRY</t>
  </si>
  <si>
    <t>EXIT</t>
  </si>
  <si>
    <t>MWh/d</t>
  </si>
  <si>
    <t>mEUR</t>
  </si>
  <si>
    <t>Final reference prices</t>
  </si>
  <si>
    <t>Capacity based target revenues at ENTRIES</t>
  </si>
  <si>
    <t>Capacity based target revenues at EXITS</t>
  </si>
  <si>
    <t>ENTRY RAW reference prices</t>
  </si>
  <si>
    <t>EXIT RAW reference prices</t>
  </si>
  <si>
    <t>(ii) proposal or acceptance of an offer to enter into a contractual relationship with Eustream or third parties; and/or</t>
  </si>
  <si>
    <t>With regard to the above, the users bear sole responsibility for the use, evaluation, interpretation and/or analysis of the Simplified Tariff Model or any information obtained in connection with the use thereof. Eustream bears no responsibility for business or any other decisions made on the basis of the Simplified Tariff Model or any information obtained in connection with its use and is not obliged to compensate for any existing or future damage or losses that may be directly or indirectly caused by the use Simplified Tariff Model or any information obtained in connection with its use.</t>
  </si>
  <si>
    <t>Inflation forecast</t>
  </si>
  <si>
    <t>EXIT FINAL reference prices - EU Interconnection Points</t>
  </si>
  <si>
    <t xml:space="preserve">Note II: The transmission system operator eustream, a.s. also publishes a simplified and regularly updated tariff model on its website in the section "Products and Services&gt;&gt; Transmission &gt;&gt; Regulated Tariffs and Online Price Calculation &gt;&gt;Online price calculator" (see attached link): https://tis.eustream.sk/en/apps/price-calculator/
</t>
  </si>
  <si>
    <t>XX</t>
  </si>
  <si>
    <t>link</t>
  </si>
  <si>
    <t>calculated field</t>
  </si>
  <si>
    <t>entry data</t>
  </si>
  <si>
    <t>TAR NC Art. 30(2)(b) - Information regarding simplified tariff model, updated regularly, accompanied by the explanation of how to use it, enabling network users to calculate the transmission tariffs applicable for the prevailing tariff period and to estimate their possible evolution beyond such tariff period</t>
  </si>
  <si>
    <t xml:space="preserve">Note I: The model includes the recalculation of reference prices, which are also the reserve prices for EU interconnection Points. Reserve prices for non-EU interconnection points are based on reference prices, but their final determination is based on a different methodology based on national legislation. </t>
  </si>
  <si>
    <t>Disclaimer: The model serves for the informational purposes only and was created by the transmission system operator eustream, a.s. in order to fulfill the legislative obligation of the transmission system operator eustream, a.s. according to the provisions of Art. 30(2)(b) TAR NC. Please note, that the relevant price decisions issued by the Regulatory Office for the Network Industries are legally binding.</t>
  </si>
  <si>
    <t>ENTRY FINAL reference prices - EU Interconnection Points</t>
  </si>
  <si>
    <t>AVG (2026-2027)</t>
  </si>
  <si>
    <t>Capacity based target revenues at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</si>
</sst>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0000000000%"/>
    <numFmt numFmtId="165" formatCode="0.0"/>
    <numFmt numFmtId="166" formatCode="_-* #,##0.0_-;\-* #,##0.0_-;_-* &quot;-&quot;??_-;_-@_-"/>
    <numFmt numFmtId="167" formatCode="_-* #,##0_-;\-* #,##0_-;_-* &quot;-&quot;??_-;_-@_-"/>
  </numFmts>
  <fonts count="13" x14ac:knownFonts="1">
    <font>
      <sz val="11"/>
      <color theme="1"/>
      <name val="Arial"/>
      <family val="2"/>
      <charset val="238"/>
    </font>
    <font>
      <sz val="11"/>
      <color theme="1"/>
      <name val="Arial"/>
      <family val="2"/>
      <charset val="238"/>
    </font>
    <font>
      <b/>
      <sz val="11"/>
      <color theme="0"/>
      <name val="Calibri"/>
      <family val="2"/>
      <charset val="238"/>
      <scheme val="minor"/>
    </font>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color theme="1"/>
      <name val="Calibri"/>
      <family val="2"/>
      <charset val="238"/>
    </font>
    <font>
      <b/>
      <sz val="10"/>
      <color theme="1"/>
      <name val="Calibri"/>
      <family val="2"/>
      <charset val="238"/>
    </font>
    <font>
      <i/>
      <sz val="11"/>
      <color theme="1"/>
      <name val="Calibri"/>
      <family val="2"/>
      <charset val="238"/>
      <scheme val="minor"/>
    </font>
    <font>
      <b/>
      <sz val="11"/>
      <name val="Calibri"/>
      <family val="2"/>
      <scheme val="minor"/>
    </font>
    <font>
      <sz val="11"/>
      <color rgb="FF00B0F0"/>
      <name val="Calibri"/>
      <family val="2"/>
      <charset val="238"/>
      <scheme val="minor"/>
    </font>
    <font>
      <b/>
      <sz val="11"/>
      <color theme="1"/>
      <name val="Calibri"/>
      <family val="2"/>
      <scheme val="minor"/>
    </font>
  </fonts>
  <fills count="6">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s>
  <borders count="2">
    <border>
      <left/>
      <right/>
      <top/>
      <bottom/>
      <diagonal/>
    </border>
    <border>
      <left style="dotted">
        <color indexed="64"/>
      </left>
      <right style="dotted">
        <color indexed="64"/>
      </right>
      <top style="dotted">
        <color indexed="64"/>
      </top>
      <bottom style="dotted">
        <color indexed="64"/>
      </bottom>
      <diagonal/>
    </border>
  </borders>
  <cellStyleXfs count="5">
    <xf numFmtId="0" fontId="0" fillId="0" borderId="0"/>
    <xf numFmtId="9"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cellStyleXfs>
  <cellXfs count="35">
    <xf numFmtId="0" fontId="0" fillId="0" borderId="0" xfId="0"/>
    <xf numFmtId="0" fontId="3" fillId="0" borderId="0" xfId="0" applyFont="1"/>
    <xf numFmtId="10" fontId="3" fillId="3" borderId="1" xfId="1" applyNumberFormat="1" applyFont="1" applyFill="1" applyBorder="1" applyAlignment="1">
      <alignment horizontal="right" vertical="center"/>
    </xf>
    <xf numFmtId="10" fontId="3" fillId="0" borderId="1" xfId="1" applyNumberFormat="1" applyFont="1" applyFill="1" applyBorder="1" applyAlignment="1">
      <alignment horizontal="right" vertical="center"/>
    </xf>
    <xf numFmtId="0" fontId="3" fillId="0" borderId="0" xfId="0" applyFont="1" applyAlignment="1">
      <alignment horizontal="right"/>
    </xf>
    <xf numFmtId="0" fontId="7" fillId="0" borderId="0" xfId="0" applyFont="1" applyAlignment="1">
      <alignment vertical="center"/>
    </xf>
    <xf numFmtId="0" fontId="2" fillId="2" borderId="0" xfId="0" applyFont="1" applyFill="1" applyProtection="1">
      <protection hidden="1"/>
    </xf>
    <xf numFmtId="0" fontId="2" fillId="2" borderId="0" xfId="0" applyFont="1" applyFill="1" applyAlignment="1" applyProtection="1">
      <alignment horizontal="center"/>
      <protection hidden="1"/>
    </xf>
    <xf numFmtId="0" fontId="3" fillId="0" borderId="0" xfId="0" applyFont="1" applyProtection="1">
      <protection hidden="1"/>
    </xf>
    <xf numFmtId="0" fontId="2" fillId="4" borderId="0" xfId="0" applyFont="1" applyFill="1" applyProtection="1">
      <protection hidden="1"/>
    </xf>
    <xf numFmtId="0" fontId="2" fillId="4" borderId="0" xfId="0" applyFont="1" applyFill="1" applyAlignment="1" applyProtection="1">
      <alignment horizontal="center"/>
      <protection hidden="1"/>
    </xf>
    <xf numFmtId="0" fontId="3" fillId="0" borderId="0" xfId="0" applyFont="1" applyAlignment="1" applyProtection="1">
      <alignment horizontal="center"/>
      <protection hidden="1"/>
    </xf>
    <xf numFmtId="10" fontId="3" fillId="3" borderId="1" xfId="1" applyNumberFormat="1" applyFont="1" applyFill="1" applyBorder="1" applyProtection="1">
      <protection locked="0" hidden="1"/>
    </xf>
    <xf numFmtId="10" fontId="3" fillId="0" borderId="0" xfId="1" applyNumberFormat="1" applyFont="1" applyFill="1" applyBorder="1" applyProtection="1">
      <protection hidden="1"/>
    </xf>
    <xf numFmtId="164" fontId="3" fillId="0" borderId="0" xfId="0" applyNumberFormat="1" applyFont="1" applyProtection="1">
      <protection hidden="1"/>
    </xf>
    <xf numFmtId="10" fontId="3" fillId="0" borderId="0" xfId="0" applyNumberFormat="1" applyFont="1" applyProtection="1">
      <protection hidden="1"/>
    </xf>
    <xf numFmtId="165" fontId="3" fillId="0" borderId="0" xfId="0" applyNumberFormat="1"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5" fillId="0" borderId="0" xfId="0" applyFont="1" applyProtection="1">
      <protection hidden="1"/>
    </xf>
    <xf numFmtId="0" fontId="3" fillId="0" borderId="0" xfId="0" applyFont="1" applyAlignment="1">
      <alignment wrapText="1"/>
    </xf>
    <xf numFmtId="0" fontId="9" fillId="0" borderId="0" xfId="0" applyFont="1" applyAlignment="1">
      <alignment wrapText="1"/>
    </xf>
    <xf numFmtId="0" fontId="9" fillId="0" borderId="0" xfId="0" applyFont="1" applyAlignment="1">
      <alignment horizontal="right"/>
    </xf>
    <xf numFmtId="0" fontId="3" fillId="3" borderId="1" xfId="2" applyFont="1" applyFill="1" applyBorder="1" applyAlignment="1">
      <alignment horizontal="right"/>
    </xf>
    <xf numFmtId="0" fontId="4" fillId="0" borderId="0" xfId="0" applyFont="1" applyAlignment="1">
      <alignment wrapText="1"/>
    </xf>
    <xf numFmtId="166" fontId="3" fillId="3" borderId="1" xfId="4" applyNumberFormat="1" applyFont="1" applyFill="1" applyBorder="1" applyProtection="1">
      <protection locked="0" hidden="1"/>
    </xf>
    <xf numFmtId="167" fontId="4" fillId="0" borderId="0" xfId="4" applyNumberFormat="1" applyFont="1" applyProtection="1">
      <protection hidden="1"/>
    </xf>
    <xf numFmtId="167" fontId="3" fillId="3" borderId="1" xfId="4" applyNumberFormat="1" applyFont="1" applyFill="1" applyBorder="1" applyProtection="1">
      <protection locked="0" hidden="1"/>
    </xf>
    <xf numFmtId="167" fontId="3" fillId="0" borderId="0" xfId="4" applyNumberFormat="1" applyFont="1" applyProtection="1">
      <protection hidden="1"/>
    </xf>
    <xf numFmtId="166" fontId="10" fillId="0" borderId="0" xfId="4" applyNumberFormat="1" applyFont="1" applyProtection="1">
      <protection hidden="1"/>
    </xf>
    <xf numFmtId="0" fontId="12" fillId="0" borderId="0" xfId="0" applyFont="1" applyProtection="1">
      <protection hidden="1"/>
    </xf>
    <xf numFmtId="43" fontId="3" fillId="0" borderId="0" xfId="4" applyNumberFormat="1" applyFont="1" applyProtection="1">
      <protection hidden="1"/>
    </xf>
    <xf numFmtId="43" fontId="11" fillId="0" borderId="0" xfId="4" applyNumberFormat="1" applyFont="1" applyProtection="1">
      <protection hidden="1"/>
    </xf>
    <xf numFmtId="43" fontId="3" fillId="5" borderId="1" xfId="4" applyNumberFormat="1" applyFont="1" applyFill="1" applyBorder="1" applyProtection="1">
      <protection locked="0" hidden="1"/>
    </xf>
    <xf numFmtId="0" fontId="7" fillId="0" borderId="0" xfId="0" applyFont="1" applyAlignment="1">
      <alignment horizontal="left" vertical="center" wrapText="1"/>
    </xf>
  </cellXfs>
  <cellStyles count="5">
    <cellStyle name="_x000d__x000a_JournalTemplate=C:\COMFO\CTALK\JOURSTD.TPL_x000d__x000a_LbStateAddress=3 3 0 251 1 89 2 311_x000d__x000a_LbStateJou" xfId="3" xr:uid="{00000000-0005-0000-0000-000000000000}"/>
    <cellStyle name="Čiarka" xfId="4" builtinId="3"/>
    <cellStyle name="Normálna" xfId="0" builtinId="0"/>
    <cellStyle name="Normálna 7" xfId="2" xr:uid="{00000000-0005-0000-0000-000002000000}"/>
    <cellStyle name="Percentá"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DBE48-29B5-4AFF-8D2C-BA5B338FD823}">
  <dimension ref="B1:C10"/>
  <sheetViews>
    <sheetView tabSelected="1" workbookViewId="0">
      <selection activeCell="B10" sqref="B10"/>
    </sheetView>
  </sheetViews>
  <sheetFormatPr defaultColWidth="8.625" defaultRowHeight="15" x14ac:dyDescent="0.25"/>
  <cols>
    <col min="1" max="1" width="8.625" style="1"/>
    <col min="2" max="2" width="56.125" style="1" customWidth="1"/>
    <col min="3" max="16384" width="8.625" style="1"/>
  </cols>
  <sheetData>
    <row r="1" spans="2:3" ht="81.75" customHeight="1" x14ac:dyDescent="0.25">
      <c r="B1" s="24" t="s">
        <v>43</v>
      </c>
    </row>
    <row r="2" spans="2:3" x14ac:dyDescent="0.25">
      <c r="B2" s="1" t="s">
        <v>42</v>
      </c>
      <c r="C2" s="23" t="s">
        <v>39</v>
      </c>
    </row>
    <row r="3" spans="2:3" x14ac:dyDescent="0.25">
      <c r="B3" s="1" t="s">
        <v>41</v>
      </c>
      <c r="C3" s="4" t="s">
        <v>39</v>
      </c>
    </row>
    <row r="4" spans="2:3" x14ac:dyDescent="0.25">
      <c r="B4" s="1" t="s">
        <v>40</v>
      </c>
      <c r="C4" s="22" t="s">
        <v>39</v>
      </c>
    </row>
    <row r="6" spans="2:3" ht="75" x14ac:dyDescent="0.25">
      <c r="B6" s="20" t="s">
        <v>44</v>
      </c>
    </row>
    <row r="8" spans="2:3" ht="90" x14ac:dyDescent="0.25">
      <c r="B8" s="21" t="s">
        <v>45</v>
      </c>
    </row>
    <row r="10" spans="2:3" ht="120" x14ac:dyDescent="0.25">
      <c r="B10" s="20" t="s">
        <v>38</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H17"/>
  <sheetViews>
    <sheetView workbookViewId="0">
      <selection activeCell="M17" sqref="M17"/>
    </sheetView>
  </sheetViews>
  <sheetFormatPr defaultColWidth="8.875" defaultRowHeight="15" x14ac:dyDescent="0.25"/>
  <cols>
    <col min="1" max="16384" width="8.875" style="1"/>
  </cols>
  <sheetData>
    <row r="3" spans="2:8" x14ac:dyDescent="0.25">
      <c r="B3" s="2" t="s">
        <v>1</v>
      </c>
      <c r="D3" s="1" t="s">
        <v>11</v>
      </c>
    </row>
    <row r="4" spans="2:8" x14ac:dyDescent="0.25">
      <c r="B4" s="3" t="s">
        <v>1</v>
      </c>
      <c r="D4" s="1" t="s">
        <v>12</v>
      </c>
    </row>
    <row r="5" spans="2:8" x14ac:dyDescent="0.25">
      <c r="B5" s="4" t="s">
        <v>1</v>
      </c>
      <c r="D5" s="1" t="s">
        <v>13</v>
      </c>
    </row>
    <row r="9" spans="2:8" x14ac:dyDescent="0.25">
      <c r="B9" s="1" t="s">
        <v>10</v>
      </c>
    </row>
    <row r="11" spans="2:8" ht="153.75" customHeight="1" x14ac:dyDescent="0.25">
      <c r="B11" s="34" t="s">
        <v>14</v>
      </c>
      <c r="C11" s="34"/>
      <c r="D11" s="34"/>
      <c r="E11" s="34"/>
      <c r="F11" s="34"/>
      <c r="G11" s="34"/>
      <c r="H11" s="34"/>
    </row>
    <row r="12" spans="2:8" x14ac:dyDescent="0.25">
      <c r="B12" s="5"/>
    </row>
    <row r="13" spans="2:8" x14ac:dyDescent="0.25">
      <c r="B13" s="5" t="s">
        <v>15</v>
      </c>
    </row>
    <row r="14" spans="2:8" x14ac:dyDescent="0.25">
      <c r="B14" s="5" t="s">
        <v>34</v>
      </c>
    </row>
    <row r="15" spans="2:8" x14ac:dyDescent="0.25">
      <c r="B15" s="5" t="s">
        <v>16</v>
      </c>
    </row>
    <row r="16" spans="2:8" x14ac:dyDescent="0.25">
      <c r="B16" s="5"/>
    </row>
    <row r="17" spans="2:8" ht="162.75" customHeight="1" x14ac:dyDescent="0.25">
      <c r="B17" s="34" t="s">
        <v>35</v>
      </c>
      <c r="C17" s="34"/>
      <c r="D17" s="34"/>
      <c r="E17" s="34"/>
      <c r="F17" s="34"/>
      <c r="G17" s="34"/>
      <c r="H17" s="34"/>
    </row>
  </sheetData>
  <sheetProtection selectLockedCells="1"/>
  <mergeCells count="2">
    <mergeCell ref="B11:H11"/>
    <mergeCell ref="B17:H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32"/>
  <sheetViews>
    <sheetView workbookViewId="0">
      <pane xSplit="7" ySplit="1" topLeftCell="H2" activePane="bottomRight" state="frozen"/>
      <selection pane="topRight" activeCell="H1" sqref="H1"/>
      <selection pane="bottomLeft" activeCell="A2" sqref="A2"/>
      <selection pane="bottomRight" activeCell="K23" sqref="K23"/>
    </sheetView>
  </sheetViews>
  <sheetFormatPr defaultColWidth="8.875" defaultRowHeight="15" x14ac:dyDescent="0.25"/>
  <cols>
    <col min="1" max="7" width="8.875" style="8"/>
    <col min="8" max="9" width="9" style="8" bestFit="1" customWidth="1"/>
    <col min="10" max="10" width="10.875" style="8" bestFit="1" customWidth="1"/>
    <col min="11" max="12" width="10.125" style="8" bestFit="1" customWidth="1"/>
    <col min="13" max="13" width="16.5" style="8" bestFit="1" customWidth="1"/>
    <col min="14" max="16384" width="8.875" style="8"/>
  </cols>
  <sheetData>
    <row r="1" spans="1:50" x14ac:dyDescent="0.25">
      <c r="A1" s="6"/>
      <c r="B1" s="6"/>
      <c r="C1" s="6"/>
      <c r="D1" s="6"/>
      <c r="E1" s="6"/>
      <c r="F1" s="6"/>
      <c r="G1" s="7" t="s">
        <v>17</v>
      </c>
      <c r="H1" s="7">
        <v>2023</v>
      </c>
      <c r="I1" s="7">
        <v>2024</v>
      </c>
      <c r="J1" s="7">
        <v>2025</v>
      </c>
      <c r="K1" s="7">
        <v>2026</v>
      </c>
      <c r="L1" s="7">
        <v>2027</v>
      </c>
      <c r="M1" s="7" t="s">
        <v>47</v>
      </c>
      <c r="N1" s="7"/>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row>
    <row r="3" spans="1:50" x14ac:dyDescent="0.25">
      <c r="A3" s="9" t="s">
        <v>18</v>
      </c>
      <c r="B3" s="9"/>
      <c r="C3" s="9"/>
      <c r="D3" s="9"/>
      <c r="E3" s="9"/>
      <c r="F3" s="9"/>
      <c r="G3" s="10"/>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row>
    <row r="5" spans="1:50" x14ac:dyDescent="0.25">
      <c r="B5" s="8" t="s">
        <v>19</v>
      </c>
      <c r="G5" s="11" t="s">
        <v>0</v>
      </c>
      <c r="H5" s="12">
        <v>6.4000000000000001E-2</v>
      </c>
      <c r="I5" s="12">
        <v>2.5999999999999999E-2</v>
      </c>
      <c r="J5" s="12">
        <v>2.5000000000000001E-2</v>
      </c>
      <c r="M5" s="13"/>
      <c r="N5" s="13"/>
      <c r="O5" s="14"/>
    </row>
    <row r="6" spans="1:50" x14ac:dyDescent="0.25">
      <c r="B6" s="8" t="s">
        <v>36</v>
      </c>
      <c r="G6" s="11" t="s">
        <v>0</v>
      </c>
      <c r="K6" s="12">
        <v>0.02</v>
      </c>
      <c r="L6" s="12">
        <v>0.02</v>
      </c>
      <c r="M6" s="13"/>
      <c r="N6" s="13"/>
      <c r="O6" s="14"/>
    </row>
    <row r="7" spans="1:50" x14ac:dyDescent="0.25">
      <c r="B7" s="8" t="s">
        <v>20</v>
      </c>
      <c r="G7" s="11" t="s">
        <v>0</v>
      </c>
      <c r="H7" s="15">
        <f>SUM(H5:H6)</f>
        <v>6.4000000000000001E-2</v>
      </c>
      <c r="I7" s="15">
        <f t="shared" ref="I7:L7" si="0">SUM(I5:I6)</f>
        <v>2.5999999999999999E-2</v>
      </c>
      <c r="J7" s="15">
        <f t="shared" si="0"/>
        <v>2.5000000000000001E-2</v>
      </c>
      <c r="K7" s="15">
        <f t="shared" si="0"/>
        <v>0.02</v>
      </c>
      <c r="L7" s="15">
        <f t="shared" si="0"/>
        <v>0.02</v>
      </c>
    </row>
    <row r="9" spans="1:50" x14ac:dyDescent="0.25">
      <c r="B9" s="8" t="s">
        <v>21</v>
      </c>
      <c r="G9" s="8" t="s">
        <v>28</v>
      </c>
      <c r="J9" s="16"/>
      <c r="K9" s="16"/>
      <c r="L9" s="16"/>
      <c r="M9" s="25">
        <v>438.26400000000001</v>
      </c>
    </row>
    <row r="10" spans="1:50" x14ac:dyDescent="0.25">
      <c r="J10" s="16"/>
      <c r="K10" s="16"/>
      <c r="L10" s="16"/>
    </row>
    <row r="11" spans="1:50" x14ac:dyDescent="0.25">
      <c r="B11" s="8" t="s">
        <v>22</v>
      </c>
      <c r="G11" s="8" t="s">
        <v>0</v>
      </c>
      <c r="J11" s="16"/>
      <c r="K11" s="16"/>
      <c r="L11" s="16"/>
      <c r="M11" s="12">
        <v>0.5</v>
      </c>
    </row>
    <row r="12" spans="1:50" x14ac:dyDescent="0.25">
      <c r="B12" s="8" t="s">
        <v>23</v>
      </c>
      <c r="G12" s="8" t="s">
        <v>0</v>
      </c>
      <c r="J12" s="16"/>
      <c r="K12" s="16"/>
      <c r="L12" s="16"/>
      <c r="M12" s="15">
        <f t="shared" ref="M12" si="1">1-M11</f>
        <v>0.5</v>
      </c>
    </row>
    <row r="14" spans="1:50" x14ac:dyDescent="0.25">
      <c r="A14" s="9" t="s">
        <v>24</v>
      </c>
      <c r="B14" s="9"/>
      <c r="C14" s="9"/>
      <c r="D14" s="9"/>
      <c r="E14" s="9"/>
      <c r="F14" s="9"/>
      <c r="G14" s="10"/>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row>
    <row r="16" spans="1:50" x14ac:dyDescent="0.25">
      <c r="B16" s="17" t="s">
        <v>25</v>
      </c>
      <c r="C16" s="17"/>
      <c r="D16" s="17"/>
      <c r="E16" s="17"/>
      <c r="F16" s="17"/>
      <c r="G16" s="18" t="s">
        <v>27</v>
      </c>
      <c r="K16" s="26">
        <f t="shared" ref="K16:L16" si="2">SUM(K17:K23)</f>
        <v>157068.49315068492</v>
      </c>
      <c r="L16" s="26">
        <f t="shared" si="2"/>
        <v>157068.49315068492</v>
      </c>
      <c r="M16" s="26">
        <f t="shared" ref="M16:M23" si="3">AVERAGE(J16:L16)</f>
        <v>157068.49315068492</v>
      </c>
    </row>
    <row r="17" spans="2:13" x14ac:dyDescent="0.25">
      <c r="B17" s="8" t="s">
        <v>2</v>
      </c>
      <c r="G17" s="11" t="s">
        <v>27</v>
      </c>
      <c r="K17" s="27">
        <v>56383.561643835616</v>
      </c>
      <c r="L17" s="27">
        <v>56383.561643835616</v>
      </c>
      <c r="M17" s="28">
        <f t="shared" si="3"/>
        <v>56383.561643835616</v>
      </c>
    </row>
    <row r="18" spans="2:13" x14ac:dyDescent="0.25">
      <c r="B18" s="8" t="s">
        <v>8</v>
      </c>
      <c r="G18" s="11" t="s">
        <v>27</v>
      </c>
      <c r="K18" s="27">
        <v>14383.561643835616</v>
      </c>
      <c r="L18" s="27">
        <v>14383.561643835616</v>
      </c>
      <c r="M18" s="28">
        <f t="shared" si="3"/>
        <v>14383.561643835616</v>
      </c>
    </row>
    <row r="19" spans="2:13" x14ac:dyDescent="0.25">
      <c r="B19" s="8" t="s">
        <v>4</v>
      </c>
      <c r="G19" s="11" t="s">
        <v>27</v>
      </c>
      <c r="K19" s="27">
        <v>0</v>
      </c>
      <c r="L19" s="27">
        <v>0</v>
      </c>
      <c r="M19" s="28">
        <f t="shared" si="3"/>
        <v>0</v>
      </c>
    </row>
    <row r="20" spans="2:13" x14ac:dyDescent="0.25">
      <c r="B20" s="8" t="s">
        <v>5</v>
      </c>
      <c r="G20" s="11" t="s">
        <v>27</v>
      </c>
      <c r="K20" s="27">
        <v>86301.369863013693</v>
      </c>
      <c r="L20" s="27">
        <v>86301.369863013693</v>
      </c>
      <c r="M20" s="28">
        <f t="shared" si="3"/>
        <v>86301.369863013693</v>
      </c>
    </row>
    <row r="21" spans="2:13" x14ac:dyDescent="0.25">
      <c r="B21" s="8" t="s">
        <v>6</v>
      </c>
      <c r="G21" s="11" t="s">
        <v>27</v>
      </c>
      <c r="K21" s="27">
        <v>0</v>
      </c>
      <c r="L21" s="27">
        <v>0</v>
      </c>
      <c r="M21" s="28">
        <f t="shared" si="3"/>
        <v>0</v>
      </c>
    </row>
    <row r="22" spans="2:13" x14ac:dyDescent="0.25">
      <c r="B22" s="8" t="s">
        <v>3</v>
      </c>
      <c r="G22" s="11" t="s">
        <v>27</v>
      </c>
      <c r="K22" s="27">
        <v>0</v>
      </c>
      <c r="L22" s="27">
        <v>0</v>
      </c>
      <c r="M22" s="28">
        <f t="shared" si="3"/>
        <v>0</v>
      </c>
    </row>
    <row r="23" spans="2:13" x14ac:dyDescent="0.25">
      <c r="B23" s="8" t="s">
        <v>7</v>
      </c>
      <c r="G23" s="11" t="s">
        <v>27</v>
      </c>
      <c r="K23" s="27">
        <v>0</v>
      </c>
      <c r="L23" s="27">
        <v>0</v>
      </c>
      <c r="M23" s="28">
        <f t="shared" si="3"/>
        <v>0</v>
      </c>
    </row>
    <row r="24" spans="2:13" x14ac:dyDescent="0.25">
      <c r="G24" s="11"/>
      <c r="K24" s="28"/>
      <c r="L24" s="28"/>
      <c r="M24" s="28"/>
    </row>
    <row r="25" spans="2:13" x14ac:dyDescent="0.25">
      <c r="B25" s="17" t="s">
        <v>26</v>
      </c>
      <c r="C25" s="17"/>
      <c r="D25" s="17"/>
      <c r="E25" s="17"/>
      <c r="F25" s="17"/>
      <c r="G25" s="18" t="s">
        <v>27</v>
      </c>
      <c r="K25" s="26">
        <f t="shared" ref="K25:L25" si="4">SUM(K26:K32)</f>
        <v>157068.49315068492</v>
      </c>
      <c r="L25" s="26">
        <f t="shared" si="4"/>
        <v>157068.49315068492</v>
      </c>
      <c r="M25" s="26">
        <f t="shared" ref="M25:M32" si="5">AVERAGE(J25:L25)</f>
        <v>157068.49315068492</v>
      </c>
    </row>
    <row r="26" spans="2:13" x14ac:dyDescent="0.25">
      <c r="B26" s="8" t="s">
        <v>2</v>
      </c>
      <c r="G26" s="11" t="s">
        <v>27</v>
      </c>
      <c r="K26" s="27">
        <v>0</v>
      </c>
      <c r="L26" s="27">
        <v>0</v>
      </c>
      <c r="M26" s="28">
        <f t="shared" si="5"/>
        <v>0</v>
      </c>
    </row>
    <row r="27" spans="2:13" x14ac:dyDescent="0.25">
      <c r="B27" s="8" t="s">
        <v>8</v>
      </c>
      <c r="G27" s="11" t="s">
        <v>27</v>
      </c>
      <c r="K27" s="27">
        <v>0</v>
      </c>
      <c r="L27" s="27">
        <v>0</v>
      </c>
      <c r="M27" s="28">
        <f t="shared" si="5"/>
        <v>0</v>
      </c>
    </row>
    <row r="28" spans="2:13" x14ac:dyDescent="0.25">
      <c r="B28" s="8" t="s">
        <v>4</v>
      </c>
      <c r="G28" s="11" t="s">
        <v>27</v>
      </c>
      <c r="K28" s="27">
        <v>128301.36986301369</v>
      </c>
      <c r="L28" s="27">
        <v>128301.36986301369</v>
      </c>
      <c r="M28" s="28">
        <f t="shared" si="5"/>
        <v>128301.36986301369</v>
      </c>
    </row>
    <row r="29" spans="2:13" x14ac:dyDescent="0.25">
      <c r="B29" s="8" t="s">
        <v>5</v>
      </c>
      <c r="G29" s="11" t="s">
        <v>27</v>
      </c>
      <c r="K29" s="27">
        <v>0</v>
      </c>
      <c r="L29" s="27">
        <v>0</v>
      </c>
      <c r="M29" s="28">
        <f t="shared" si="5"/>
        <v>0</v>
      </c>
    </row>
    <row r="30" spans="2:13" x14ac:dyDescent="0.25">
      <c r="B30" s="8" t="s">
        <v>6</v>
      </c>
      <c r="G30" s="11" t="s">
        <v>27</v>
      </c>
      <c r="K30" s="27">
        <v>0</v>
      </c>
      <c r="L30" s="27">
        <v>0</v>
      </c>
      <c r="M30" s="28">
        <f t="shared" si="5"/>
        <v>0</v>
      </c>
    </row>
    <row r="31" spans="2:13" x14ac:dyDescent="0.25">
      <c r="B31" s="8" t="s">
        <v>3</v>
      </c>
      <c r="G31" s="11" t="s">
        <v>27</v>
      </c>
      <c r="K31" s="27">
        <v>28767.123287671231</v>
      </c>
      <c r="L31" s="27">
        <v>28767.123287671231</v>
      </c>
      <c r="M31" s="28">
        <f t="shared" si="5"/>
        <v>28767.123287671231</v>
      </c>
    </row>
    <row r="32" spans="2:13" x14ac:dyDescent="0.25">
      <c r="B32" s="8" t="s">
        <v>7</v>
      </c>
      <c r="G32" s="11" t="s">
        <v>27</v>
      </c>
      <c r="K32" s="27">
        <v>0</v>
      </c>
      <c r="L32" s="27">
        <v>0</v>
      </c>
      <c r="M32" s="28">
        <f t="shared" si="5"/>
        <v>0</v>
      </c>
    </row>
  </sheetData>
  <sheetProtection algorithmName="SHA-512" hashValue="mTyGohExivZJKDC1CZhyBv6vsaZc5umYcTLce+nrXRYt2P2pHuL0pouU0MDgL3J90hA0YvDH0zza5is+SfS0Vw==" saltValue="HvrIn7/JvSZYufy/JzbWAg==" spinCount="100000" sheet="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21"/>
  <sheetViews>
    <sheetView workbookViewId="0">
      <pane xSplit="7" ySplit="1" topLeftCell="H2" activePane="bottomRight" state="frozen"/>
      <selection pane="topRight" activeCell="H1" sqref="H1"/>
      <selection pane="bottomLeft" activeCell="A2" sqref="A2"/>
      <selection pane="bottomRight" activeCell="L13" sqref="L13"/>
    </sheetView>
  </sheetViews>
  <sheetFormatPr defaultColWidth="8.875" defaultRowHeight="15" x14ac:dyDescent="0.25"/>
  <cols>
    <col min="1" max="5" width="8.875" style="8"/>
    <col min="6" max="6" width="12.75" style="8" customWidth="1"/>
    <col min="7" max="12" width="8.875" style="8"/>
    <col min="13" max="13" width="16.375" style="8" bestFit="1" customWidth="1"/>
    <col min="14" max="16384" width="8.875" style="8"/>
  </cols>
  <sheetData>
    <row r="1" spans="1:50" x14ac:dyDescent="0.25">
      <c r="A1" s="6"/>
      <c r="B1" s="6"/>
      <c r="C1" s="6"/>
      <c r="D1" s="6"/>
      <c r="E1" s="6"/>
      <c r="F1" s="6"/>
      <c r="G1" s="7" t="s">
        <v>17</v>
      </c>
      <c r="H1" s="7">
        <v>2023</v>
      </c>
      <c r="I1" s="7">
        <v>2024</v>
      </c>
      <c r="J1" s="7">
        <v>2025</v>
      </c>
      <c r="K1" s="7">
        <v>2026</v>
      </c>
      <c r="L1" s="7">
        <v>2027</v>
      </c>
      <c r="M1" s="7" t="s">
        <v>47</v>
      </c>
      <c r="N1" s="7"/>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row>
    <row r="3" spans="1:50" x14ac:dyDescent="0.25">
      <c r="A3" s="9" t="s">
        <v>29</v>
      </c>
      <c r="B3" s="9"/>
      <c r="C3" s="9"/>
      <c r="D3" s="9"/>
      <c r="E3" s="9"/>
      <c r="F3" s="9"/>
      <c r="G3" s="10"/>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row>
    <row r="5" spans="1:50" x14ac:dyDescent="0.25">
      <c r="B5" s="8" t="s">
        <v>30</v>
      </c>
      <c r="G5" s="8" t="s">
        <v>28</v>
      </c>
      <c r="M5" s="16">
        <f>'input data'!M9*'input data'!M11</f>
        <v>219.13200000000001</v>
      </c>
    </row>
    <row r="6" spans="1:50" x14ac:dyDescent="0.25">
      <c r="B6" s="8" t="s">
        <v>31</v>
      </c>
      <c r="G6" s="8" t="s">
        <v>28</v>
      </c>
      <c r="M6" s="16">
        <f>'input data'!M9*'input data'!M12</f>
        <v>219.13200000000001</v>
      </c>
    </row>
    <row r="7" spans="1:50" s="19" customFormat="1" x14ac:dyDescent="0.25">
      <c r="B7" s="30" t="s">
        <v>48</v>
      </c>
      <c r="G7" s="30" t="s">
        <v>28</v>
      </c>
      <c r="M7" s="29">
        <f>SUM(M5:M6)</f>
        <v>438.26400000000001</v>
      </c>
    </row>
    <row r="8" spans="1:50" s="19" customFormat="1" x14ac:dyDescent="0.25"/>
    <row r="9" spans="1:50" x14ac:dyDescent="0.25">
      <c r="B9" s="8" t="s">
        <v>32</v>
      </c>
      <c r="G9" s="8" t="s">
        <v>9</v>
      </c>
      <c r="J9" s="19"/>
      <c r="K9" s="31">
        <f>ROUND(M5*1000000/'input data'!M16,1)</f>
        <v>1395.1</v>
      </c>
      <c r="L9" s="32">
        <f>K9</f>
        <v>1395.1</v>
      </c>
    </row>
    <row r="10" spans="1:50" x14ac:dyDescent="0.25">
      <c r="B10" s="8" t="s">
        <v>33</v>
      </c>
      <c r="G10" s="8" t="s">
        <v>9</v>
      </c>
      <c r="J10" s="19"/>
      <c r="K10" s="31">
        <f>ROUND(M6*1000000/'input data'!M25,1)</f>
        <v>1395.1</v>
      </c>
      <c r="L10" s="32">
        <f>K10</f>
        <v>1395.1</v>
      </c>
    </row>
    <row r="11" spans="1:50" x14ac:dyDescent="0.25">
      <c r="J11" s="19"/>
    </row>
    <row r="12" spans="1:50" x14ac:dyDescent="0.25">
      <c r="B12" s="8" t="s">
        <v>46</v>
      </c>
      <c r="G12" s="8" t="s">
        <v>9</v>
      </c>
      <c r="J12" s="19"/>
      <c r="K12" s="33">
        <v>401.50000000000006</v>
      </c>
      <c r="L12" s="33">
        <v>401.50000000000006</v>
      </c>
    </row>
    <row r="13" spans="1:50" x14ac:dyDescent="0.25">
      <c r="B13" s="8" t="s">
        <v>37</v>
      </c>
      <c r="G13" s="8" t="s">
        <v>9</v>
      </c>
      <c r="J13" s="19"/>
      <c r="K13" s="33">
        <v>401.50000000000006</v>
      </c>
      <c r="L13" s="33">
        <v>401.50000000000006</v>
      </c>
    </row>
    <row r="14" spans="1:50" x14ac:dyDescent="0.25">
      <c r="J14" s="19"/>
      <c r="K14" s="16"/>
      <c r="L14" s="16"/>
    </row>
    <row r="15" spans="1:50" x14ac:dyDescent="0.25">
      <c r="B15" s="8" t="s">
        <v>46</v>
      </c>
      <c r="G15" s="8" t="s">
        <v>9</v>
      </c>
      <c r="J15" s="19"/>
      <c r="K15" s="33">
        <v>361.35</v>
      </c>
      <c r="L15" s="33">
        <v>361.35</v>
      </c>
    </row>
    <row r="16" spans="1:50" x14ac:dyDescent="0.25">
      <c r="B16" s="8" t="s">
        <v>37</v>
      </c>
      <c r="G16" s="8" t="s">
        <v>9</v>
      </c>
      <c r="J16" s="19"/>
      <c r="K16" s="33">
        <v>361.35</v>
      </c>
      <c r="L16" s="33">
        <v>361.35</v>
      </c>
    </row>
    <row r="17" spans="10:12" x14ac:dyDescent="0.25">
      <c r="J17" s="19"/>
    </row>
    <row r="18" spans="10:12" x14ac:dyDescent="0.25">
      <c r="J18" s="19"/>
      <c r="K18" s="16"/>
      <c r="L18" s="16"/>
    </row>
    <row r="19" spans="10:12" x14ac:dyDescent="0.25">
      <c r="J19" s="19"/>
      <c r="K19" s="16"/>
      <c r="L19" s="16"/>
    </row>
    <row r="20" spans="10:12" x14ac:dyDescent="0.25">
      <c r="J20" s="19"/>
    </row>
    <row r="21" spans="10:12" x14ac:dyDescent="0.25">
      <c r="J21" s="19"/>
    </row>
  </sheetData>
  <sheetProtection algorithmName="SHA-512" hashValue="xGga6YVjiZ9yRixnjdANyXgsgAvfKVMuoJSJhpcC2BZ2yz15cvB7DGAkA4qM+EnyLoYlMmM+YLwdFck0BPZiXg==" saltValue="2uAZUo5/6Y5Jnr5rdgfaCg=="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CBF73F32EA59F4981A9F595DBC2E1C9" ma:contentTypeVersion="2" ma:contentTypeDescription="Umožňuje vytvoriť nový dokument." ma:contentTypeScope="" ma:versionID="d4a566b012a264e236af0139539804d8">
  <xsd:schema xmlns:xsd="http://www.w3.org/2001/XMLSchema" xmlns:xs="http://www.w3.org/2001/XMLSchema" xmlns:p="http://schemas.microsoft.com/office/2006/metadata/properties" xmlns:ns2="866d6e72-fa6c-4dc1-b7b0-660bcfe99e89" targetNamespace="http://schemas.microsoft.com/office/2006/metadata/properties" ma:root="true" ma:fieldsID="eb48ff0504c9519f7d6f1bef9718e874" ns2:_="">
    <xsd:import namespace="866d6e72-fa6c-4dc1-b7b0-660bcfe99e8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d6e72-fa6c-4dc1-b7b0-660bcfe99e89"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7F6362-01EE-48F5-B643-00DF73CB5A1A}">
  <ds:schemaRefs>
    <ds:schemaRef ds:uri="http://schemas.microsoft.com/sharepoint/v3/contenttype/forms"/>
  </ds:schemaRefs>
</ds:datastoreItem>
</file>

<file path=customXml/itemProps2.xml><?xml version="1.0" encoding="utf-8"?>
<ds:datastoreItem xmlns:ds="http://schemas.openxmlformats.org/officeDocument/2006/customXml" ds:itemID="{D28CB5BC-08E5-432D-B956-5F2AF8C0B3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d6e72-fa6c-4dc1-b7b0-660bcfe99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59D6F3-D919-4F6E-88A5-4F6292285C6D}">
  <ds:schemaRefs>
    <ds:schemaRef ds:uri="866d6e72-fa6c-4dc1-b7b0-660bcfe99e89"/>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explanations</vt:lpstr>
      <vt:lpstr>introduction</vt:lpstr>
      <vt:lpstr>input data</vt:lpstr>
      <vt:lpstr>tariff calculation</vt:lpstr>
    </vt:vector>
  </TitlesOfParts>
  <Company>eustream,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2018-09-11T07:12:58Z</dcterms:created>
  <dcterms:modified xsi:type="dcterms:W3CDTF">2026-04-22T08:38:40Z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0x010100FCBF73F32EA59F4981A9F595DBC2E1C9</vt:lpwstr>
  </property>
</Properties>
</file>